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6BC0B52-A6DA-466B-AB65-42EDCC1FEC4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čtvrtek 9" sheetId="1" r:id="rId1"/>
    <sheet name="doplnkove body" sheetId="3" r:id="rId2"/>
    <sheet name="Čtvrtek 1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2" l="1"/>
  <c r="Q23" i="1"/>
  <c r="Q22" i="1"/>
  <c r="Q17" i="1"/>
  <c r="Q15" i="2"/>
  <c r="Q29" i="1"/>
  <c r="Q5" i="1"/>
  <c r="Q22" i="2" l="1"/>
  <c r="Q18" i="1"/>
  <c r="Q25" i="1"/>
  <c r="Q21" i="1"/>
  <c r="Q23" i="2"/>
  <c r="Q5" i="2"/>
  <c r="Q6" i="2"/>
  <c r="Q4" i="1"/>
  <c r="Q19" i="2"/>
  <c r="Q3" i="1"/>
  <c r="W27" i="2"/>
  <c r="R27" i="2"/>
  <c r="W28" i="1"/>
  <c r="W29" i="1"/>
  <c r="R28" i="1"/>
  <c r="R29" i="1"/>
  <c r="N29" i="1"/>
  <c r="T29" i="1" s="1"/>
  <c r="S29" i="1" l="1"/>
  <c r="N27" i="2"/>
  <c r="T27" i="2" l="1"/>
  <c r="S27" i="2"/>
  <c r="N28" i="1"/>
  <c r="T28" i="1" l="1"/>
  <c r="S28" i="1"/>
  <c r="N22" i="2"/>
  <c r="R22" i="2"/>
  <c r="W22" i="2"/>
  <c r="N23" i="2"/>
  <c r="R23" i="2"/>
  <c r="W23" i="2"/>
  <c r="N24" i="2"/>
  <c r="R24" i="2"/>
  <c r="W24" i="2"/>
  <c r="N25" i="2"/>
  <c r="T25" i="2" s="1"/>
  <c r="R25" i="2"/>
  <c r="W25" i="2"/>
  <c r="N26" i="2"/>
  <c r="S26" i="2" s="1"/>
  <c r="R26" i="2"/>
  <c r="W26" i="2"/>
  <c r="N20" i="1"/>
  <c r="R20" i="1"/>
  <c r="W20" i="1"/>
  <c r="N21" i="1"/>
  <c r="T21" i="1" s="1"/>
  <c r="R21" i="1"/>
  <c r="W21" i="1"/>
  <c r="N22" i="1"/>
  <c r="T22" i="1" s="1"/>
  <c r="R22" i="1"/>
  <c r="W22" i="1"/>
  <c r="N23" i="1"/>
  <c r="R23" i="1"/>
  <c r="W23" i="1"/>
  <c r="N24" i="1"/>
  <c r="R24" i="1"/>
  <c r="W24" i="1"/>
  <c r="N25" i="1"/>
  <c r="R25" i="1"/>
  <c r="W25" i="1"/>
  <c r="N26" i="1"/>
  <c r="T26" i="1" s="1"/>
  <c r="R26" i="1"/>
  <c r="W26" i="1"/>
  <c r="N27" i="1"/>
  <c r="R27" i="1"/>
  <c r="W27" i="1"/>
  <c r="N19" i="1"/>
  <c r="R19" i="1"/>
  <c r="W19" i="1"/>
  <c r="S27" i="1" l="1"/>
  <c r="S23" i="1"/>
  <c r="S24" i="1"/>
  <c r="S20" i="1"/>
  <c r="S24" i="2"/>
  <c r="S25" i="1"/>
  <c r="S23" i="2"/>
  <c r="S22" i="2"/>
  <c r="S25" i="2"/>
  <c r="T24" i="2"/>
  <c r="S26" i="1"/>
  <c r="T25" i="1"/>
  <c r="S22" i="1"/>
  <c r="S21" i="1"/>
  <c r="T23" i="2"/>
  <c r="T26" i="2"/>
  <c r="T22" i="2"/>
  <c r="T20" i="1"/>
  <c r="T27" i="1"/>
  <c r="T24" i="1"/>
  <c r="T23" i="1"/>
  <c r="S19" i="1"/>
  <c r="T19" i="1"/>
  <c r="N20" i="2"/>
  <c r="R20" i="2"/>
  <c r="W20" i="2"/>
  <c r="N21" i="2"/>
  <c r="R21" i="2"/>
  <c r="W21" i="2"/>
  <c r="N16" i="2"/>
  <c r="R16" i="2"/>
  <c r="W16" i="2"/>
  <c r="N17" i="2"/>
  <c r="R17" i="2"/>
  <c r="W17" i="2"/>
  <c r="N18" i="2"/>
  <c r="R18" i="2"/>
  <c r="W18" i="2"/>
  <c r="N19" i="2"/>
  <c r="T19" i="2" s="1"/>
  <c r="R19" i="2"/>
  <c r="W19" i="2"/>
  <c r="N17" i="1"/>
  <c r="R17" i="1"/>
  <c r="W17" i="1"/>
  <c r="N18" i="1"/>
  <c r="T18" i="1" s="1"/>
  <c r="R18" i="1"/>
  <c r="W18" i="1"/>
  <c r="W15" i="2"/>
  <c r="R15" i="2"/>
  <c r="N15" i="2"/>
  <c r="T15" i="2" s="1"/>
  <c r="W14" i="2"/>
  <c r="R14" i="2"/>
  <c r="N14" i="2"/>
  <c r="T14" i="2" s="1"/>
  <c r="W13" i="2"/>
  <c r="R13" i="2"/>
  <c r="N13" i="2"/>
  <c r="W12" i="2"/>
  <c r="R12" i="2"/>
  <c r="N12" i="2"/>
  <c r="T12" i="2" s="1"/>
  <c r="W11" i="2"/>
  <c r="R11" i="2"/>
  <c r="N11" i="2"/>
  <c r="T11" i="2" s="1"/>
  <c r="W10" i="2"/>
  <c r="R10" i="2"/>
  <c r="N10" i="2"/>
  <c r="T10" i="2" s="1"/>
  <c r="W9" i="2"/>
  <c r="R9" i="2"/>
  <c r="N9" i="2"/>
  <c r="W8" i="2"/>
  <c r="R8" i="2"/>
  <c r="N8" i="2"/>
  <c r="T8" i="2" s="1"/>
  <c r="W7" i="2"/>
  <c r="R7" i="2"/>
  <c r="N7" i="2"/>
  <c r="T7" i="2" s="1"/>
  <c r="W6" i="2"/>
  <c r="R6" i="2"/>
  <c r="N6" i="2"/>
  <c r="W5" i="2"/>
  <c r="R5" i="2"/>
  <c r="N5" i="2"/>
  <c r="T5" i="2" s="1"/>
  <c r="W4" i="2"/>
  <c r="R4" i="2"/>
  <c r="N4" i="2"/>
  <c r="T4" i="2" s="1"/>
  <c r="W3" i="2"/>
  <c r="R3" i="2"/>
  <c r="N3" i="2"/>
  <c r="T3" i="2" s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3" i="1"/>
  <c r="S21" i="2" l="1"/>
  <c r="S17" i="1"/>
  <c r="S17" i="2"/>
  <c r="S18" i="1"/>
  <c r="S16" i="2"/>
  <c r="S19" i="2"/>
  <c r="S18" i="2"/>
  <c r="S20" i="2"/>
  <c r="T18" i="2"/>
  <c r="T21" i="2"/>
  <c r="T20" i="2"/>
  <c r="T17" i="2"/>
  <c r="T16" i="2"/>
  <c r="T17" i="1"/>
  <c r="S13" i="2"/>
  <c r="S15" i="2"/>
  <c r="S6" i="2"/>
  <c r="S9" i="2"/>
  <c r="S14" i="2"/>
  <c r="T13" i="2"/>
  <c r="S11" i="2"/>
  <c r="S10" i="2"/>
  <c r="T9" i="2"/>
  <c r="S7" i="2"/>
  <c r="T6" i="2"/>
  <c r="S4" i="2"/>
  <c r="S3" i="2"/>
  <c r="S5" i="2"/>
  <c r="S8" i="2"/>
  <c r="S12" i="2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3" i="1"/>
  <c r="T3" i="1" s="1"/>
  <c r="T16" i="1" l="1"/>
  <c r="S16" i="1"/>
  <c r="T15" i="1"/>
  <c r="S15" i="1"/>
  <c r="S14" i="1"/>
  <c r="T14" i="1"/>
  <c r="S13" i="1"/>
  <c r="T13" i="1"/>
  <c r="T12" i="1"/>
  <c r="S12" i="1"/>
  <c r="S11" i="1"/>
  <c r="T11" i="1"/>
  <c r="T10" i="1"/>
  <c r="S10" i="1"/>
  <c r="S9" i="1"/>
  <c r="T9" i="1"/>
  <c r="T8" i="1"/>
  <c r="S8" i="1"/>
  <c r="S7" i="1"/>
  <c r="T7" i="1"/>
  <c r="S6" i="1"/>
  <c r="T6" i="1"/>
  <c r="T5" i="1"/>
  <c r="S5" i="1"/>
  <c r="T4" i="1"/>
  <c r="S4" i="1"/>
  <c r="S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tc={5C7542E6-E233-4EF1-81F2-88D369EF0E29}</author>
  </authors>
  <commentList>
    <comment ref="A4" authorId="0" shapeId="0" xr:uid="{00000000-0006-0000-0200-00000100000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Absence omluveno</t>
      </text>
    </comment>
  </commentList>
</comments>
</file>

<file path=xl/sharedStrings.xml><?xml version="1.0" encoding="utf-8"?>
<sst xmlns="http://schemas.openxmlformats.org/spreadsheetml/2006/main" count="122" uniqueCount="96">
  <si>
    <t>Jméno</t>
  </si>
  <si>
    <t>Docházka</t>
  </si>
  <si>
    <t>Absence</t>
  </si>
  <si>
    <t>Testy</t>
  </si>
  <si>
    <t>test 1</t>
  </si>
  <si>
    <t>test 2</t>
  </si>
  <si>
    <t>Projekt</t>
  </si>
  <si>
    <t>Celkem bodů</t>
  </si>
  <si>
    <t>Započteno</t>
  </si>
  <si>
    <t>Nárok na opravný termín</t>
  </si>
  <si>
    <t>Opravné</t>
  </si>
  <si>
    <t>1. test</t>
  </si>
  <si>
    <t>2. test</t>
  </si>
  <si>
    <t>dodatečné body</t>
  </si>
  <si>
    <t xml:space="preserve">Strejc Michal </t>
  </si>
  <si>
    <t>Janecká Kristýna</t>
  </si>
  <si>
    <t>Projekt+b</t>
  </si>
  <si>
    <t>20.2.</t>
  </si>
  <si>
    <t>27.2.</t>
  </si>
  <si>
    <t>6.3.</t>
  </si>
  <si>
    <t>13.3.</t>
  </si>
  <si>
    <t>20.3.</t>
  </si>
  <si>
    <t>27.3.</t>
  </si>
  <si>
    <t>3.4.</t>
  </si>
  <si>
    <t>10.4.</t>
  </si>
  <si>
    <t>17.4.</t>
  </si>
  <si>
    <t>24.4.</t>
  </si>
  <si>
    <t>15.5.</t>
  </si>
  <si>
    <t>22.5.</t>
  </si>
  <si>
    <t>Adamec Matouš</t>
  </si>
  <si>
    <t>Beran Tomáš</t>
  </si>
  <si>
    <t>Borecký Lukáš</t>
  </si>
  <si>
    <t>Coufalová Magdalena</t>
  </si>
  <si>
    <t>Habart Matěj</t>
  </si>
  <si>
    <t xml:space="preserve">Halbich Adam </t>
  </si>
  <si>
    <t>Hanák Ondřej</t>
  </si>
  <si>
    <t>Horáček Ondřej</t>
  </si>
  <si>
    <t xml:space="preserve">Hrušková Anita </t>
  </si>
  <si>
    <t>Hurych Jan</t>
  </si>
  <si>
    <t>Karasová Daniela</t>
  </si>
  <si>
    <t>Kubíková Lucie Marie</t>
  </si>
  <si>
    <t xml:space="preserve">Kucharčík Samuel Neo </t>
  </si>
  <si>
    <t xml:space="preserve">Kuchta Tomáš </t>
  </si>
  <si>
    <t>Kundrát Martin</t>
  </si>
  <si>
    <t>Málek Vojtěch</t>
  </si>
  <si>
    <t>Paterová Kristýna</t>
  </si>
  <si>
    <t>Peyerl Matyáš</t>
  </si>
  <si>
    <t>Pícl Michal</t>
  </si>
  <si>
    <t>Šafránek Kryštof</t>
  </si>
  <si>
    <t>Šimková Sandra</t>
  </si>
  <si>
    <t>Trubková Eva</t>
  </si>
  <si>
    <t>Vostatek Martin</t>
  </si>
  <si>
    <t>Vošická Adéla</t>
  </si>
  <si>
    <t>Bundilová Kateřina</t>
  </si>
  <si>
    <t>Burian Vojtěch</t>
  </si>
  <si>
    <t>Čermák Jáchym</t>
  </si>
  <si>
    <t>Flaxová Tereza</t>
  </si>
  <si>
    <t>Hamršmíd Jan</t>
  </si>
  <si>
    <t xml:space="preserve">Haškovcová Anna, Mgr. </t>
  </si>
  <si>
    <t>Jakoubek Ondřej</t>
  </si>
  <si>
    <t>Jíchová Veronika</t>
  </si>
  <si>
    <t xml:space="preserve">Khokhlova Veronika </t>
  </si>
  <si>
    <t>Kozel Josef</t>
  </si>
  <si>
    <t xml:space="preserve">Kraus Karel </t>
  </si>
  <si>
    <t>Kurka Václav</t>
  </si>
  <si>
    <t>Lána Matyáš</t>
  </si>
  <si>
    <t xml:space="preserve">Majer Tomáš </t>
  </si>
  <si>
    <t>Melmer Zbyněk</t>
  </si>
  <si>
    <t>Nováková Eliška</t>
  </si>
  <si>
    <t xml:space="preserve">Rakyta Ladislav </t>
  </si>
  <si>
    <t>Růžička Martin</t>
  </si>
  <si>
    <t xml:space="preserve">Stružka Pavel </t>
  </si>
  <si>
    <t>Štafurik Filip</t>
  </si>
  <si>
    <t>Valentová Tereza</t>
  </si>
  <si>
    <t>Vaňous Filip</t>
  </si>
  <si>
    <t xml:space="preserve">Honsa Antonín </t>
  </si>
  <si>
    <t xml:space="preserve">Sakhulov Oleksandr </t>
  </si>
  <si>
    <t>Holub Vojtěch</t>
  </si>
  <si>
    <t>Mbumaston Denis</t>
  </si>
  <si>
    <t>Adamec</t>
  </si>
  <si>
    <t>Hamršmíd</t>
  </si>
  <si>
    <t>Růžička</t>
  </si>
  <si>
    <t>?</t>
  </si>
  <si>
    <t>Majer</t>
  </si>
  <si>
    <t>Beran</t>
  </si>
  <si>
    <t>Kundrát</t>
  </si>
  <si>
    <t>Šafránek</t>
  </si>
  <si>
    <t>Flaxová</t>
  </si>
  <si>
    <t>Čermák</t>
  </si>
  <si>
    <t>Vaňous</t>
  </si>
  <si>
    <t>Pícl</t>
  </si>
  <si>
    <t>Šimková</t>
  </si>
  <si>
    <t>Vostatek</t>
  </si>
  <si>
    <t>Melmer</t>
  </si>
  <si>
    <t>Málek</t>
  </si>
  <si>
    <t>Valentová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</si>
</sst>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0" borderId="1" xfId="0" applyBorder="1"/>
    <xf numFmtId="0" fontId="0" fillId="0" borderId="3" xfId="0" applyBorder="1"/>
    <xf numFmtId="0" fontId="1" fillId="2" borderId="2" xfId="0" applyFont="1" applyFill="1" applyBorder="1"/>
    <xf numFmtId="0" fontId="0" fillId="2" borderId="5" xfId="0" applyFill="1" applyBorder="1"/>
    <xf numFmtId="0" fontId="0" fillId="0" borderId="5" xfId="0" applyBorder="1"/>
    <xf numFmtId="0" fontId="2" fillId="0" borderId="2" xfId="0" applyFont="1" applyBorder="1"/>
    <xf numFmtId="0" fontId="0" fillId="0" borderId="6" xfId="0" applyBorder="1"/>
    <xf numFmtId="0" fontId="0" fillId="2" borderId="2" xfId="0" applyFill="1" applyBorder="1"/>
    <xf numFmtId="0" fontId="0" fillId="0" borderId="7" xfId="0" applyBorder="1"/>
    <xf numFmtId="0" fontId="3" fillId="0" borderId="2" xfId="0" applyFont="1" applyBorder="1"/>
    <xf numFmtId="0" fontId="0" fillId="3" borderId="0" xfId="0" applyFill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ronika Krause" id="{504AEE79-DD19-45BE-A7C2-63350447D7F9}" userId="S::11107682@cuni.cz::69d30103-f79a-402d-bd21-9ddff245e54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Times New Roman"/>
        <a:font script="Hang" typeface="Times New Roman"/>
        <a:font script="Hans" typeface="Times New Roman"/>
        <a:font script="Hant" typeface="Times New Roman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Arial"/>
        <a:font script="Hang" typeface="Arial"/>
        <a:font script="Hans" typeface="Arial"/>
        <a:font script="Hant" typeface="Arial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5-05-15T06:58:55.19" personId="{504AEE79-DD19-45BE-A7C2-63350447D7F9}" id="{5C7542E6-E233-4EF1-81F2-88D369EF0E29}">
    <text>Absence omluveno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zoomScale="80" zoomScaleNormal="80" workbookViewId="0">
      <selection activeCell="V30" sqref="V30"/>
    </sheetView>
  </sheetViews>
  <sheetFormatPr defaultRowHeight="15" x14ac:dyDescent="0.25"/>
  <cols>
    <col min="1" max="1" width="23.85546875" customWidth="1"/>
    <col min="19" max="19" width="9.7109375" customWidth="1"/>
    <col min="20" max="20" width="11.7109375" customWidth="1"/>
    <col min="23" max="23" width="11" customWidth="1"/>
  </cols>
  <sheetData>
    <row r="1" spans="1:23" x14ac:dyDescent="0.25">
      <c r="A1" s="6"/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 t="s">
        <v>2</v>
      </c>
      <c r="O1" s="15" t="s">
        <v>3</v>
      </c>
      <c r="P1" s="15"/>
      <c r="Q1" s="15" t="s">
        <v>16</v>
      </c>
      <c r="R1" s="16" t="s">
        <v>7</v>
      </c>
      <c r="S1" s="15" t="s">
        <v>8</v>
      </c>
      <c r="T1" s="16" t="s">
        <v>9</v>
      </c>
      <c r="U1" s="15" t="s">
        <v>10</v>
      </c>
      <c r="V1" s="15"/>
      <c r="W1" s="15" t="s">
        <v>8</v>
      </c>
    </row>
    <row r="2" spans="1:23" ht="27.6" customHeight="1" x14ac:dyDescent="0.25">
      <c r="A2" s="6" t="s">
        <v>0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5"/>
      <c r="O2" s="1" t="s">
        <v>4</v>
      </c>
      <c r="P2" s="1" t="s">
        <v>5</v>
      </c>
      <c r="Q2" s="15"/>
      <c r="R2" s="16"/>
      <c r="S2" s="15"/>
      <c r="T2" s="16"/>
      <c r="U2" s="1" t="s">
        <v>11</v>
      </c>
      <c r="V2" s="1" t="s">
        <v>12</v>
      </c>
      <c r="W2" s="15"/>
    </row>
    <row r="3" spans="1:23" x14ac:dyDescent="0.25">
      <c r="A3" s="3" t="s">
        <v>29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0</v>
      </c>
      <c r="K3" s="1">
        <v>1</v>
      </c>
      <c r="L3" s="1">
        <v>1</v>
      </c>
      <c r="M3" s="1">
        <v>1</v>
      </c>
      <c r="N3" s="1">
        <f t="shared" ref="N3:N19" si="0">COUNTIF(B3:M3, 0)</f>
        <v>1</v>
      </c>
      <c r="O3" s="1">
        <v>5</v>
      </c>
      <c r="P3" s="1">
        <v>4</v>
      </c>
      <c r="Q3" s="1">
        <f>9.5+2.5</f>
        <v>12</v>
      </c>
      <c r="R3" s="1">
        <f>SUM(O3:Q3)</f>
        <v>21</v>
      </c>
      <c r="S3" s="1" t="str">
        <f>IF(N3&lt;3,IF(R3&gt;20.5,"ANO","NE"),"NE")</f>
        <v>ANO</v>
      </c>
      <c r="T3" s="1" t="str">
        <f>IF(N3&lt;3, "ANO", "NE")</f>
        <v>ANO</v>
      </c>
      <c r="U3" s="1"/>
      <c r="V3" s="1"/>
      <c r="W3" s="1" t="str">
        <f>IF(U3&gt;13.5, "ANO", IF(V3&gt;13.5, "ANO", "NE"))</f>
        <v>NE</v>
      </c>
    </row>
    <row r="4" spans="1:23" x14ac:dyDescent="0.25">
      <c r="A4" s="2" t="s">
        <v>30</v>
      </c>
      <c r="B4" s="1">
        <v>1</v>
      </c>
      <c r="C4" s="1">
        <v>0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0</v>
      </c>
      <c r="N4" s="1">
        <f t="shared" si="0"/>
        <v>2</v>
      </c>
      <c r="O4" s="1">
        <v>8.5</v>
      </c>
      <c r="P4" s="1">
        <v>4</v>
      </c>
      <c r="Q4" s="1">
        <f>10+1</f>
        <v>11</v>
      </c>
      <c r="R4" s="1">
        <f t="shared" ref="R4:R16" si="1">SUM(O4:Q4)</f>
        <v>23.5</v>
      </c>
      <c r="S4" s="1" t="str">
        <f t="shared" ref="S4:S16" si="2">IF(N4&lt;3,IF(R4&gt;20.5,"ANO","NE"),"NE")</f>
        <v>ANO</v>
      </c>
      <c r="T4" s="1" t="str">
        <f t="shared" ref="T4:T16" si="3">IF(N4&lt;3, "ANO", "NE")</f>
        <v>ANO</v>
      </c>
      <c r="U4" s="1"/>
      <c r="V4" s="1"/>
      <c r="W4" s="1" t="str">
        <f t="shared" ref="W4:W16" si="4">IF(U4&gt;13.5, "ANO", IF(V4&gt;13.5, "ANO", "NE"))</f>
        <v>NE</v>
      </c>
    </row>
    <row r="5" spans="1:23" x14ac:dyDescent="0.25">
      <c r="A5" s="2" t="s">
        <v>31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f t="shared" si="0"/>
        <v>0</v>
      </c>
      <c r="O5" s="1">
        <v>6</v>
      </c>
      <c r="P5" s="1">
        <v>4.5</v>
      </c>
      <c r="Q5" s="1">
        <f>10+0.5</f>
        <v>10.5</v>
      </c>
      <c r="R5" s="1">
        <f t="shared" si="1"/>
        <v>21</v>
      </c>
      <c r="S5" s="1" t="str">
        <f t="shared" si="2"/>
        <v>ANO</v>
      </c>
      <c r="T5" s="1" t="str">
        <f t="shared" si="3"/>
        <v>ANO</v>
      </c>
      <c r="U5" s="1"/>
      <c r="V5" s="1"/>
      <c r="W5" s="1" t="str">
        <f t="shared" si="4"/>
        <v>NE</v>
      </c>
    </row>
    <row r="6" spans="1:23" x14ac:dyDescent="0.25">
      <c r="A6" s="2" t="s">
        <v>32</v>
      </c>
      <c r="B6" s="1">
        <v>0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f t="shared" si="0"/>
        <v>1</v>
      </c>
      <c r="O6" s="1">
        <v>10</v>
      </c>
      <c r="P6" s="1">
        <v>10</v>
      </c>
      <c r="Q6" s="1">
        <v>10</v>
      </c>
      <c r="R6" s="1">
        <f t="shared" si="1"/>
        <v>30</v>
      </c>
      <c r="S6" s="1" t="str">
        <f t="shared" si="2"/>
        <v>ANO</v>
      </c>
      <c r="T6" s="1" t="str">
        <f t="shared" si="3"/>
        <v>ANO</v>
      </c>
      <c r="U6" s="1"/>
      <c r="V6" s="1"/>
      <c r="W6" s="1" t="str">
        <f t="shared" si="4"/>
        <v>NE</v>
      </c>
    </row>
    <row r="7" spans="1:23" x14ac:dyDescent="0.25">
      <c r="A7" s="2" t="s">
        <v>33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f t="shared" si="0"/>
        <v>1</v>
      </c>
      <c r="O7" s="1">
        <v>6</v>
      </c>
      <c r="P7" s="1">
        <v>4</v>
      </c>
      <c r="Q7" s="1">
        <v>8</v>
      </c>
      <c r="R7" s="1">
        <f t="shared" si="1"/>
        <v>18</v>
      </c>
      <c r="S7" s="1" t="str">
        <f t="shared" si="2"/>
        <v>NE</v>
      </c>
      <c r="T7" s="1" t="str">
        <f t="shared" si="3"/>
        <v>ANO</v>
      </c>
      <c r="U7" s="1">
        <v>2.5</v>
      </c>
      <c r="V7" s="1">
        <v>11</v>
      </c>
      <c r="W7" s="1" t="str">
        <f t="shared" si="4"/>
        <v>NE</v>
      </c>
    </row>
    <row r="8" spans="1:23" x14ac:dyDescent="0.25">
      <c r="A8" s="2" t="s">
        <v>34</v>
      </c>
      <c r="B8" s="1">
        <v>0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0</v>
      </c>
      <c r="K8" s="1">
        <v>1</v>
      </c>
      <c r="L8" s="1">
        <v>1</v>
      </c>
      <c r="M8" s="1">
        <v>1</v>
      </c>
      <c r="N8" s="1">
        <f t="shared" si="0"/>
        <v>2</v>
      </c>
      <c r="O8" s="1">
        <v>7.5</v>
      </c>
      <c r="P8" s="1">
        <v>2</v>
      </c>
      <c r="Q8" s="1">
        <v>8</v>
      </c>
      <c r="R8" s="1">
        <f t="shared" si="1"/>
        <v>17.5</v>
      </c>
      <c r="S8" s="1" t="str">
        <f t="shared" si="2"/>
        <v>NE</v>
      </c>
      <c r="T8" s="1" t="str">
        <f t="shared" si="3"/>
        <v>ANO</v>
      </c>
      <c r="U8" s="1">
        <v>6</v>
      </c>
      <c r="V8" s="1">
        <v>8</v>
      </c>
      <c r="W8" s="1" t="str">
        <f t="shared" si="4"/>
        <v>NE</v>
      </c>
    </row>
    <row r="9" spans="1:23" x14ac:dyDescent="0.25">
      <c r="A9" s="2" t="s">
        <v>35</v>
      </c>
      <c r="B9" s="1">
        <v>1</v>
      </c>
      <c r="C9" s="1">
        <v>1</v>
      </c>
      <c r="D9" s="1">
        <v>0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0</v>
      </c>
      <c r="M9" s="1">
        <v>1</v>
      </c>
      <c r="N9" s="1">
        <f t="shared" si="0"/>
        <v>2</v>
      </c>
      <c r="O9" s="1">
        <v>10</v>
      </c>
      <c r="P9" s="1">
        <v>9</v>
      </c>
      <c r="Q9" s="1">
        <v>9.5</v>
      </c>
      <c r="R9" s="1">
        <f t="shared" si="1"/>
        <v>28.5</v>
      </c>
      <c r="S9" s="1" t="str">
        <f t="shared" si="2"/>
        <v>ANO</v>
      </c>
      <c r="T9" s="1" t="str">
        <f t="shared" si="3"/>
        <v>ANO</v>
      </c>
      <c r="U9" s="1"/>
      <c r="V9" s="1"/>
      <c r="W9" s="1" t="str">
        <f t="shared" si="4"/>
        <v>NE</v>
      </c>
    </row>
    <row r="10" spans="1:23" x14ac:dyDescent="0.25">
      <c r="A10" s="2" t="s">
        <v>36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f t="shared" si="0"/>
        <v>0</v>
      </c>
      <c r="O10" s="1">
        <v>8</v>
      </c>
      <c r="P10" s="1">
        <v>6</v>
      </c>
      <c r="Q10" s="1">
        <v>9.5</v>
      </c>
      <c r="R10" s="1">
        <f t="shared" si="1"/>
        <v>23.5</v>
      </c>
      <c r="S10" s="1" t="str">
        <f t="shared" si="2"/>
        <v>ANO</v>
      </c>
      <c r="T10" s="1" t="str">
        <f t="shared" si="3"/>
        <v>ANO</v>
      </c>
      <c r="U10" s="1"/>
      <c r="V10" s="1"/>
      <c r="W10" s="1" t="str">
        <f t="shared" si="4"/>
        <v>NE</v>
      </c>
    </row>
    <row r="11" spans="1:23" x14ac:dyDescent="0.25">
      <c r="A11" s="2" t="s">
        <v>37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0</v>
      </c>
      <c r="J11" s="1">
        <v>0</v>
      </c>
      <c r="K11" s="1">
        <v>1</v>
      </c>
      <c r="L11" s="1">
        <v>1</v>
      </c>
      <c r="M11" s="1">
        <v>1</v>
      </c>
      <c r="N11" s="1">
        <f t="shared" si="0"/>
        <v>2</v>
      </c>
      <c r="O11" s="1">
        <v>10</v>
      </c>
      <c r="P11" s="1">
        <v>9</v>
      </c>
      <c r="Q11" s="1">
        <v>9.5</v>
      </c>
      <c r="R11" s="1">
        <f t="shared" si="1"/>
        <v>28.5</v>
      </c>
      <c r="S11" s="1" t="str">
        <f t="shared" si="2"/>
        <v>ANO</v>
      </c>
      <c r="T11" s="1" t="str">
        <f t="shared" si="3"/>
        <v>ANO</v>
      </c>
      <c r="U11" s="1"/>
      <c r="V11" s="1"/>
      <c r="W11" s="1" t="str">
        <f t="shared" si="4"/>
        <v>NE</v>
      </c>
    </row>
    <row r="12" spans="1:23" x14ac:dyDescent="0.25">
      <c r="A12" s="2" t="s">
        <v>38</v>
      </c>
      <c r="B12" s="1">
        <v>1</v>
      </c>
      <c r="C12" s="1">
        <v>1</v>
      </c>
      <c r="D12" s="1">
        <v>0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0</v>
      </c>
      <c r="N12" s="1">
        <f t="shared" si="0"/>
        <v>2</v>
      </c>
      <c r="O12" s="1">
        <v>10</v>
      </c>
      <c r="P12" s="1">
        <v>7.5</v>
      </c>
      <c r="Q12" s="1">
        <v>9.5</v>
      </c>
      <c r="R12" s="1">
        <f t="shared" si="1"/>
        <v>27</v>
      </c>
      <c r="S12" s="1" t="str">
        <f t="shared" si="2"/>
        <v>ANO</v>
      </c>
      <c r="T12" s="1" t="str">
        <f t="shared" si="3"/>
        <v>ANO</v>
      </c>
      <c r="U12" s="1"/>
      <c r="V12" s="1"/>
      <c r="W12" s="1" t="str">
        <f t="shared" si="4"/>
        <v>NE</v>
      </c>
    </row>
    <row r="13" spans="1:23" x14ac:dyDescent="0.25">
      <c r="A13" s="2" t="s">
        <v>39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0</v>
      </c>
      <c r="N13" s="1">
        <f t="shared" si="0"/>
        <v>1</v>
      </c>
      <c r="O13" s="1">
        <v>9.5</v>
      </c>
      <c r="P13" s="1">
        <v>8.5</v>
      </c>
      <c r="Q13" s="1">
        <v>9.5</v>
      </c>
      <c r="R13" s="1">
        <f t="shared" si="1"/>
        <v>27.5</v>
      </c>
      <c r="S13" s="1" t="str">
        <f t="shared" si="2"/>
        <v>ANO</v>
      </c>
      <c r="T13" s="1" t="str">
        <f t="shared" si="3"/>
        <v>ANO</v>
      </c>
      <c r="U13" s="1"/>
      <c r="V13" s="1"/>
      <c r="W13" s="1" t="str">
        <f t="shared" si="4"/>
        <v>NE</v>
      </c>
    </row>
    <row r="14" spans="1:23" x14ac:dyDescent="0.25">
      <c r="A14" s="2" t="s">
        <v>40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>
        <v>1</v>
      </c>
      <c r="N14" s="1">
        <f t="shared" si="0"/>
        <v>2</v>
      </c>
      <c r="O14" s="1">
        <v>6</v>
      </c>
      <c r="P14" s="1">
        <v>2</v>
      </c>
      <c r="Q14" s="1">
        <v>9.5</v>
      </c>
      <c r="R14" s="1">
        <f t="shared" si="1"/>
        <v>17.5</v>
      </c>
      <c r="S14" s="1" t="str">
        <f t="shared" si="2"/>
        <v>NE</v>
      </c>
      <c r="T14" s="1" t="str">
        <f t="shared" si="3"/>
        <v>ANO</v>
      </c>
      <c r="U14" s="1">
        <v>9.5</v>
      </c>
      <c r="V14" s="1">
        <v>16.5</v>
      </c>
      <c r="W14" s="1" t="str">
        <f t="shared" si="4"/>
        <v>ANO</v>
      </c>
    </row>
    <row r="15" spans="1:23" x14ac:dyDescent="0.25">
      <c r="A15" s="2" t="s">
        <v>41</v>
      </c>
      <c r="B15" s="1">
        <v>0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0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f t="shared" si="0"/>
        <v>2</v>
      </c>
      <c r="O15" s="1">
        <v>6</v>
      </c>
      <c r="P15" s="1">
        <v>2</v>
      </c>
      <c r="Q15" s="1">
        <v>7</v>
      </c>
      <c r="R15" s="1">
        <f t="shared" si="1"/>
        <v>15</v>
      </c>
      <c r="S15" s="1" t="str">
        <f t="shared" si="2"/>
        <v>NE</v>
      </c>
      <c r="T15" s="1" t="str">
        <f t="shared" si="3"/>
        <v>ANO</v>
      </c>
      <c r="U15" s="1"/>
      <c r="V15" s="1">
        <v>9</v>
      </c>
      <c r="W15" s="1" t="str">
        <f t="shared" si="4"/>
        <v>NE</v>
      </c>
    </row>
    <row r="16" spans="1:23" x14ac:dyDescent="0.25">
      <c r="A16" s="7" t="s">
        <v>42</v>
      </c>
      <c r="B16" s="1">
        <v>0</v>
      </c>
      <c r="C16" s="1">
        <v>1</v>
      </c>
      <c r="D16" s="1">
        <v>0</v>
      </c>
      <c r="E16" s="1">
        <v>0</v>
      </c>
      <c r="F16" s="1">
        <v>1</v>
      </c>
      <c r="G16" s="1">
        <v>1</v>
      </c>
      <c r="H16" s="1">
        <v>1</v>
      </c>
      <c r="I16" s="1">
        <v>1</v>
      </c>
      <c r="J16" s="1">
        <v>0</v>
      </c>
      <c r="K16" s="1">
        <v>1</v>
      </c>
      <c r="L16" s="1">
        <v>0</v>
      </c>
      <c r="M16" s="1">
        <v>1</v>
      </c>
      <c r="N16" s="1">
        <f t="shared" si="0"/>
        <v>5</v>
      </c>
      <c r="O16" s="1">
        <v>0</v>
      </c>
      <c r="P16" s="1">
        <v>1</v>
      </c>
      <c r="Q16" s="1">
        <v>8</v>
      </c>
      <c r="R16" s="1">
        <f t="shared" si="1"/>
        <v>9</v>
      </c>
      <c r="S16" s="1" t="str">
        <f t="shared" si="2"/>
        <v>NE</v>
      </c>
      <c r="T16" s="1" t="str">
        <f t="shared" si="3"/>
        <v>NE</v>
      </c>
      <c r="U16" s="1">
        <v>6.5</v>
      </c>
      <c r="V16" s="1">
        <v>13.5</v>
      </c>
      <c r="W16" s="1" t="str">
        <f t="shared" si="4"/>
        <v>NE</v>
      </c>
    </row>
    <row r="17" spans="1:23" x14ac:dyDescent="0.25">
      <c r="A17" s="1" t="s">
        <v>43</v>
      </c>
      <c r="B17" s="1">
        <v>1</v>
      </c>
      <c r="C17" s="1">
        <v>1</v>
      </c>
      <c r="D17" s="1">
        <v>1</v>
      </c>
      <c r="E17" s="1">
        <v>0</v>
      </c>
      <c r="F17" s="1">
        <v>1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f t="shared" si="0"/>
        <v>2</v>
      </c>
      <c r="O17" s="1">
        <v>9</v>
      </c>
      <c r="P17" s="1">
        <v>1</v>
      </c>
      <c r="Q17" s="1">
        <f>7+0.5</f>
        <v>7.5</v>
      </c>
      <c r="R17" s="1">
        <f t="shared" ref="R17:R18" si="5">SUM(O17:Q17)</f>
        <v>17.5</v>
      </c>
      <c r="S17" s="1" t="str">
        <f t="shared" ref="S17:S18" si="6">IF(N17&lt;3,IF(R17&gt;20.5,"ANO","NE"),"NE")</f>
        <v>NE</v>
      </c>
      <c r="T17" s="1" t="str">
        <f t="shared" ref="T17:T18" si="7">IF(N17&lt;3, "ANO", "NE")</f>
        <v>ANO</v>
      </c>
      <c r="U17" s="1">
        <v>9.5</v>
      </c>
      <c r="V17" s="1">
        <v>17</v>
      </c>
      <c r="W17" s="1" t="str">
        <f t="shared" ref="W17:W18" si="8">IF(U17&gt;13.5, "ANO", IF(V17&gt;13.5, "ANO", "NE"))</f>
        <v>ANO</v>
      </c>
    </row>
    <row r="18" spans="1:23" x14ac:dyDescent="0.25">
      <c r="A18" s="1" t="s">
        <v>44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3">
        <v>1</v>
      </c>
      <c r="H18" s="13">
        <v>1</v>
      </c>
      <c r="I18" s="1">
        <v>1</v>
      </c>
      <c r="J18" s="1">
        <v>1</v>
      </c>
      <c r="K18" s="1">
        <v>1</v>
      </c>
      <c r="L18" s="1">
        <v>1</v>
      </c>
      <c r="M18" s="1">
        <v>0</v>
      </c>
      <c r="N18" s="1">
        <f t="shared" si="0"/>
        <v>1</v>
      </c>
      <c r="O18" s="1">
        <v>3.5</v>
      </c>
      <c r="P18" s="1">
        <v>9</v>
      </c>
      <c r="Q18" s="1">
        <f>9.5+1.5</f>
        <v>11</v>
      </c>
      <c r="R18" s="1">
        <f t="shared" si="5"/>
        <v>23.5</v>
      </c>
      <c r="S18" s="1" t="str">
        <f t="shared" si="6"/>
        <v>ANO</v>
      </c>
      <c r="T18" s="1" t="str">
        <f t="shared" si="7"/>
        <v>ANO</v>
      </c>
      <c r="U18" s="1"/>
      <c r="V18" s="1"/>
      <c r="W18" s="1" t="str">
        <f t="shared" si="8"/>
        <v>NE</v>
      </c>
    </row>
    <row r="19" spans="1:23" x14ac:dyDescent="0.25">
      <c r="A19" s="11" t="s">
        <v>45</v>
      </c>
      <c r="B19" s="10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f t="shared" si="0"/>
        <v>0</v>
      </c>
      <c r="O19" s="1">
        <v>6</v>
      </c>
      <c r="P19" s="1">
        <v>6</v>
      </c>
      <c r="Q19" s="1">
        <v>10</v>
      </c>
      <c r="R19" s="1">
        <f t="shared" ref="R19" si="9">SUM(O19:Q19)</f>
        <v>22</v>
      </c>
      <c r="S19" s="1" t="str">
        <f t="shared" ref="S19" si="10">IF(N19&lt;3,IF(R19&gt;20.5,"ANO","NE"),"NE")</f>
        <v>ANO</v>
      </c>
      <c r="T19" s="1" t="str">
        <f t="shared" ref="T19" si="11">IF(N19&lt;3, "ANO", "NE")</f>
        <v>ANO</v>
      </c>
      <c r="U19" s="1"/>
      <c r="V19" s="1"/>
      <c r="W19" s="1" t="str">
        <f t="shared" ref="W19" si="12">IF(U19&gt;13.5, "ANO", IF(V19&gt;13.5, "ANO", "NE"))</f>
        <v>NE</v>
      </c>
    </row>
    <row r="20" spans="1:23" x14ac:dyDescent="0.25">
      <c r="A20" s="1" t="s">
        <v>46</v>
      </c>
      <c r="B20" s="10">
        <v>0</v>
      </c>
      <c r="C20" s="1">
        <v>1</v>
      </c>
      <c r="D20" s="1">
        <v>1</v>
      </c>
      <c r="E20" s="1">
        <v>0</v>
      </c>
      <c r="F20" s="1">
        <v>1</v>
      </c>
      <c r="G20" s="1">
        <v>0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f t="shared" ref="N20:N29" si="13">COUNTIF(B20:M20, 0)</f>
        <v>3</v>
      </c>
      <c r="O20" s="1">
        <v>0</v>
      </c>
      <c r="P20" s="1">
        <v>2.5</v>
      </c>
      <c r="Q20" s="1">
        <v>7</v>
      </c>
      <c r="R20" s="1">
        <f t="shared" ref="R20:R29" si="14">SUM(O20:Q20)</f>
        <v>9.5</v>
      </c>
      <c r="S20" s="1" t="str">
        <f t="shared" ref="S20:S29" si="15">IF(N20&lt;3,IF(R20&gt;20.5,"ANO","NE"),"NE")</f>
        <v>NE</v>
      </c>
      <c r="T20" s="1" t="str">
        <f t="shared" ref="T20:T29" si="16">IF(N20&lt;3, "ANO", "NE")</f>
        <v>NE</v>
      </c>
      <c r="U20" s="1">
        <v>0</v>
      </c>
      <c r="V20" s="1">
        <v>8</v>
      </c>
      <c r="W20" s="1" t="str">
        <f t="shared" ref="W20:W29" si="17">IF(U20&gt;13.5, "ANO", IF(V20&gt;13.5, "ANO", "NE"))</f>
        <v>NE</v>
      </c>
    </row>
    <row r="21" spans="1:23" x14ac:dyDescent="0.25">
      <c r="A21" s="1" t="s">
        <v>47</v>
      </c>
      <c r="B21" s="10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f t="shared" si="13"/>
        <v>0</v>
      </c>
      <c r="O21" s="1">
        <v>7.5</v>
      </c>
      <c r="P21" s="1">
        <v>6</v>
      </c>
      <c r="Q21" s="1">
        <f>10+0.5</f>
        <v>10.5</v>
      </c>
      <c r="R21" s="1">
        <f t="shared" si="14"/>
        <v>24</v>
      </c>
      <c r="S21" s="1" t="str">
        <f t="shared" si="15"/>
        <v>ANO</v>
      </c>
      <c r="T21" s="1" t="str">
        <f t="shared" si="16"/>
        <v>ANO</v>
      </c>
      <c r="U21" s="1"/>
      <c r="V21" s="1"/>
      <c r="W21" s="1" t="str">
        <f t="shared" si="17"/>
        <v>NE</v>
      </c>
    </row>
    <row r="22" spans="1:23" x14ac:dyDescent="0.25">
      <c r="A22" s="1" t="s">
        <v>48</v>
      </c>
      <c r="B22" s="10">
        <v>0</v>
      </c>
      <c r="C22" s="1">
        <v>1</v>
      </c>
      <c r="D22" s="1">
        <v>1</v>
      </c>
      <c r="E22" s="1">
        <v>1</v>
      </c>
      <c r="F22" s="1">
        <v>0</v>
      </c>
      <c r="G22" s="1">
        <v>1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f t="shared" si="13"/>
        <v>2</v>
      </c>
      <c r="O22" s="1">
        <v>3</v>
      </c>
      <c r="P22" s="1">
        <v>1.5</v>
      </c>
      <c r="Q22" s="1">
        <f>10+0.5</f>
        <v>10.5</v>
      </c>
      <c r="R22" s="1">
        <f t="shared" si="14"/>
        <v>15</v>
      </c>
      <c r="S22" s="1" t="str">
        <f t="shared" si="15"/>
        <v>NE</v>
      </c>
      <c r="T22" s="1" t="str">
        <f t="shared" si="16"/>
        <v>ANO</v>
      </c>
      <c r="U22" s="1">
        <v>7</v>
      </c>
      <c r="V22" s="1">
        <v>12.5</v>
      </c>
      <c r="W22" s="1" t="str">
        <f t="shared" si="17"/>
        <v>NE</v>
      </c>
    </row>
    <row r="23" spans="1:23" x14ac:dyDescent="0.25">
      <c r="A23" s="1" t="s">
        <v>49</v>
      </c>
      <c r="B23" s="10">
        <v>0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f t="shared" si="13"/>
        <v>1</v>
      </c>
      <c r="O23" s="1">
        <v>10</v>
      </c>
      <c r="P23" s="1">
        <v>7.5</v>
      </c>
      <c r="Q23" s="1">
        <f>10+1</f>
        <v>11</v>
      </c>
      <c r="R23" s="1">
        <f t="shared" si="14"/>
        <v>28.5</v>
      </c>
      <c r="S23" s="1" t="str">
        <f t="shared" si="15"/>
        <v>ANO</v>
      </c>
      <c r="T23" s="1" t="str">
        <f t="shared" si="16"/>
        <v>ANO</v>
      </c>
      <c r="U23" s="1"/>
      <c r="V23" s="1"/>
      <c r="W23" s="1" t="str">
        <f t="shared" si="17"/>
        <v>NE</v>
      </c>
    </row>
    <row r="24" spans="1:23" x14ac:dyDescent="0.25">
      <c r="A24" s="1" t="s">
        <v>50</v>
      </c>
      <c r="B24" s="10">
        <v>1</v>
      </c>
      <c r="C24" s="1">
        <v>1</v>
      </c>
      <c r="D24" s="1">
        <v>1</v>
      </c>
      <c r="E24" s="1">
        <v>1</v>
      </c>
      <c r="F24" s="1">
        <v>1</v>
      </c>
      <c r="G24" s="1">
        <v>0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f t="shared" si="13"/>
        <v>1</v>
      </c>
      <c r="O24" s="1">
        <v>6</v>
      </c>
      <c r="P24" s="1">
        <v>3</v>
      </c>
      <c r="Q24" s="1">
        <v>7</v>
      </c>
      <c r="R24" s="1">
        <f t="shared" si="14"/>
        <v>16</v>
      </c>
      <c r="S24" s="1" t="str">
        <f t="shared" si="15"/>
        <v>NE</v>
      </c>
      <c r="T24" s="1" t="str">
        <f t="shared" si="16"/>
        <v>ANO</v>
      </c>
      <c r="U24" s="1">
        <v>7.5</v>
      </c>
      <c r="V24" s="1">
        <v>10.5</v>
      </c>
      <c r="W24" s="1" t="str">
        <f t="shared" si="17"/>
        <v>NE</v>
      </c>
    </row>
    <row r="25" spans="1:23" x14ac:dyDescent="0.25">
      <c r="A25" s="1" t="s">
        <v>51</v>
      </c>
      <c r="B25" s="10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0</v>
      </c>
      <c r="K25" s="1">
        <v>1</v>
      </c>
      <c r="L25" s="1">
        <v>1</v>
      </c>
      <c r="M25" s="1">
        <v>0</v>
      </c>
      <c r="N25" s="1">
        <f t="shared" si="13"/>
        <v>2</v>
      </c>
      <c r="O25" s="1">
        <v>8.5</v>
      </c>
      <c r="P25" s="1">
        <v>5.5</v>
      </c>
      <c r="Q25" s="1">
        <f>10+1.5</f>
        <v>11.5</v>
      </c>
      <c r="R25" s="1">
        <f t="shared" si="14"/>
        <v>25.5</v>
      </c>
      <c r="S25" s="1" t="str">
        <f t="shared" si="15"/>
        <v>ANO</v>
      </c>
      <c r="T25" s="1" t="str">
        <f t="shared" si="16"/>
        <v>ANO</v>
      </c>
      <c r="U25" s="1"/>
      <c r="V25" s="1"/>
      <c r="W25" s="1" t="str">
        <f t="shared" si="17"/>
        <v>NE</v>
      </c>
    </row>
    <row r="26" spans="1:23" x14ac:dyDescent="0.25">
      <c r="A26" s="1" t="s">
        <v>52</v>
      </c>
      <c r="B26" s="10">
        <v>0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f t="shared" si="13"/>
        <v>2</v>
      </c>
      <c r="O26" s="1">
        <v>6.5</v>
      </c>
      <c r="P26" s="1">
        <v>7</v>
      </c>
      <c r="Q26" s="1">
        <v>10</v>
      </c>
      <c r="R26" s="1">
        <f t="shared" si="14"/>
        <v>23.5</v>
      </c>
      <c r="S26" s="1" t="str">
        <f t="shared" si="15"/>
        <v>ANO</v>
      </c>
      <c r="T26" s="1" t="str">
        <f t="shared" si="16"/>
        <v>ANO</v>
      </c>
      <c r="U26" s="1"/>
      <c r="V26" s="1"/>
      <c r="W26" s="1" t="str">
        <f t="shared" si="17"/>
        <v>NE</v>
      </c>
    </row>
    <row r="27" spans="1:23" x14ac:dyDescent="0.25">
      <c r="A27" s="1" t="s">
        <v>15</v>
      </c>
      <c r="B27" s="10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f t="shared" si="13"/>
        <v>0</v>
      </c>
      <c r="O27" s="1">
        <v>8</v>
      </c>
      <c r="P27" s="1">
        <v>7.5</v>
      </c>
      <c r="Q27" s="1">
        <v>10</v>
      </c>
      <c r="R27" s="1">
        <f t="shared" si="14"/>
        <v>25.5</v>
      </c>
      <c r="S27" s="1" t="str">
        <f t="shared" si="15"/>
        <v>ANO</v>
      </c>
      <c r="T27" s="1" t="str">
        <f t="shared" si="16"/>
        <v>ANO</v>
      </c>
      <c r="U27" s="1"/>
      <c r="V27" s="1"/>
      <c r="W27" s="1" t="str">
        <f t="shared" si="17"/>
        <v>NE</v>
      </c>
    </row>
    <row r="28" spans="1:23" x14ac:dyDescent="0.25">
      <c r="A28" s="1" t="s">
        <v>77</v>
      </c>
      <c r="B28" s="12">
        <v>0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0</v>
      </c>
      <c r="K28" s="1">
        <v>1</v>
      </c>
      <c r="L28" s="1">
        <v>1</v>
      </c>
      <c r="M28" s="1">
        <v>1</v>
      </c>
      <c r="N28" s="1">
        <f t="shared" si="13"/>
        <v>2</v>
      </c>
      <c r="O28" s="1">
        <v>5.5</v>
      </c>
      <c r="P28" s="1">
        <v>2.5</v>
      </c>
      <c r="Q28" s="1">
        <v>8</v>
      </c>
      <c r="R28" s="1">
        <f t="shared" si="14"/>
        <v>16</v>
      </c>
      <c r="S28" s="1" t="str">
        <f t="shared" si="15"/>
        <v>NE</v>
      </c>
      <c r="T28" s="1" t="str">
        <f t="shared" si="16"/>
        <v>ANO</v>
      </c>
      <c r="U28" s="1"/>
      <c r="V28" s="1"/>
      <c r="W28" s="1" t="str">
        <f t="shared" si="17"/>
        <v>NE</v>
      </c>
    </row>
    <row r="29" spans="1:23" x14ac:dyDescent="0.25">
      <c r="A29" s="1" t="s">
        <v>57</v>
      </c>
      <c r="B29" s="1">
        <v>1</v>
      </c>
      <c r="C29" s="1">
        <v>1</v>
      </c>
      <c r="D29" s="1">
        <v>1</v>
      </c>
      <c r="E29" s="1">
        <v>0</v>
      </c>
      <c r="F29" s="1">
        <v>0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f t="shared" si="13"/>
        <v>2</v>
      </c>
      <c r="O29" s="1">
        <v>0</v>
      </c>
      <c r="P29" s="1">
        <v>1.5</v>
      </c>
      <c r="Q29" s="1">
        <f>7+0.5</f>
        <v>7.5</v>
      </c>
      <c r="R29" s="1">
        <f t="shared" si="14"/>
        <v>9</v>
      </c>
      <c r="S29" s="1" t="str">
        <f t="shared" si="15"/>
        <v>NE</v>
      </c>
      <c r="T29" s="1" t="str">
        <f t="shared" si="16"/>
        <v>ANO</v>
      </c>
      <c r="U29" s="1">
        <v>7.5</v>
      </c>
      <c r="V29" s="1">
        <v>14.5</v>
      </c>
      <c r="W29" s="1" t="str">
        <f t="shared" si="17"/>
        <v>ANO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1:M1"/>
    <mergeCell ref="N1:N2"/>
    <mergeCell ref="O1:P1"/>
    <mergeCell ref="W1:W2"/>
    <mergeCell ref="Q1:Q2"/>
    <mergeCell ref="R1:R2"/>
    <mergeCell ref="S1:S2"/>
    <mergeCell ref="T1:T2"/>
    <mergeCell ref="U1:V1"/>
  </mergeCells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H24" sqref="H24"/>
    </sheetView>
  </sheetViews>
  <sheetFormatPr defaultRowHeight="15" x14ac:dyDescent="0.25"/>
  <sheetData>
    <row r="1" spans="1:5" x14ac:dyDescent="0.25">
      <c r="A1" t="s">
        <v>13</v>
      </c>
    </row>
    <row r="3" spans="1:5" x14ac:dyDescent="0.25">
      <c r="A3" t="s">
        <v>79</v>
      </c>
      <c r="B3" s="14">
        <v>0.5</v>
      </c>
      <c r="C3" s="14">
        <v>0.5</v>
      </c>
      <c r="D3" s="14">
        <v>0.5</v>
      </c>
      <c r="E3" s="14">
        <v>1</v>
      </c>
    </row>
    <row r="4" spans="1:5" x14ac:dyDescent="0.25">
      <c r="A4" t="s">
        <v>80</v>
      </c>
      <c r="B4" s="14">
        <v>0.5</v>
      </c>
    </row>
    <row r="5" spans="1:5" x14ac:dyDescent="0.25">
      <c r="A5" t="s">
        <v>81</v>
      </c>
      <c r="B5" s="14">
        <v>0.5</v>
      </c>
      <c r="C5" s="14">
        <v>1.5</v>
      </c>
    </row>
    <row r="6" spans="1:5" x14ac:dyDescent="0.25">
      <c r="A6" t="s">
        <v>82</v>
      </c>
      <c r="B6">
        <v>0.5</v>
      </c>
    </row>
    <row r="7" spans="1:5" x14ac:dyDescent="0.25">
      <c r="A7" t="s">
        <v>83</v>
      </c>
      <c r="B7" s="14">
        <v>0.5</v>
      </c>
      <c r="C7" s="14">
        <v>0.5</v>
      </c>
      <c r="D7" s="14">
        <v>1.5</v>
      </c>
    </row>
    <row r="8" spans="1:5" x14ac:dyDescent="0.25">
      <c r="A8" t="s">
        <v>84</v>
      </c>
      <c r="B8" s="14">
        <v>0.5</v>
      </c>
      <c r="C8" s="14">
        <v>0.5</v>
      </c>
    </row>
    <row r="9" spans="1:5" x14ac:dyDescent="0.25">
      <c r="A9" t="s">
        <v>85</v>
      </c>
      <c r="B9" s="14">
        <v>0.5</v>
      </c>
    </row>
    <row r="10" spans="1:5" x14ac:dyDescent="0.25">
      <c r="A10" t="s">
        <v>86</v>
      </c>
      <c r="B10" s="14">
        <v>0.5</v>
      </c>
    </row>
    <row r="11" spans="1:5" x14ac:dyDescent="0.25">
      <c r="A11" t="s">
        <v>87</v>
      </c>
      <c r="B11" s="14">
        <v>0.5</v>
      </c>
    </row>
    <row r="12" spans="1:5" x14ac:dyDescent="0.25">
      <c r="A12" t="s">
        <v>88</v>
      </c>
      <c r="B12" s="14">
        <v>0.5</v>
      </c>
    </row>
    <row r="13" spans="1:5" x14ac:dyDescent="0.25">
      <c r="A13" t="s">
        <v>89</v>
      </c>
      <c r="B13" s="14">
        <v>0.5</v>
      </c>
      <c r="C13" s="14">
        <v>1</v>
      </c>
      <c r="D13" s="14">
        <v>1</v>
      </c>
    </row>
    <row r="14" spans="1:5" x14ac:dyDescent="0.25">
      <c r="A14" t="s">
        <v>90</v>
      </c>
      <c r="B14" s="14">
        <v>0.5</v>
      </c>
    </row>
    <row r="15" spans="1:5" x14ac:dyDescent="0.25">
      <c r="A15" t="s">
        <v>91</v>
      </c>
      <c r="B15" s="14">
        <v>1</v>
      </c>
    </row>
    <row r="16" spans="1:5" x14ac:dyDescent="0.25">
      <c r="A16" t="s">
        <v>92</v>
      </c>
      <c r="B16" s="14">
        <v>1.5</v>
      </c>
    </row>
    <row r="17" spans="1:4" x14ac:dyDescent="0.25">
      <c r="A17" t="s">
        <v>93</v>
      </c>
      <c r="B17" s="14">
        <v>0.5</v>
      </c>
      <c r="C17" s="14">
        <v>0.5</v>
      </c>
      <c r="D17" s="14">
        <v>0.5</v>
      </c>
    </row>
    <row r="18" spans="1:4" x14ac:dyDescent="0.25">
      <c r="A18" t="s">
        <v>94</v>
      </c>
      <c r="B18" s="14">
        <v>0.5</v>
      </c>
      <c r="C18" s="14">
        <v>0.5</v>
      </c>
      <c r="D18" s="14">
        <v>0.5</v>
      </c>
    </row>
    <row r="19" spans="1:4" x14ac:dyDescent="0.25">
      <c r="A19" t="s">
        <v>95</v>
      </c>
      <c r="B19" s="14">
        <v>0.5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7"/>
  <sheetViews>
    <sheetView tabSelected="1" zoomScale="80" zoomScaleNormal="80" workbookViewId="0">
      <selection activeCell="V22" sqref="V22"/>
    </sheetView>
  </sheetViews>
  <sheetFormatPr defaultRowHeight="15" x14ac:dyDescent="0.25"/>
  <cols>
    <col min="1" max="1" width="23" customWidth="1"/>
    <col min="19" max="19" width="9.7109375" customWidth="1"/>
    <col min="20" max="20" width="11.7109375" customWidth="1"/>
    <col min="23" max="23" width="11" customWidth="1"/>
  </cols>
  <sheetData>
    <row r="1" spans="1:23" x14ac:dyDescent="0.25">
      <c r="A1" s="6"/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 t="s">
        <v>2</v>
      </c>
      <c r="O1" s="15" t="s">
        <v>3</v>
      </c>
      <c r="P1" s="15"/>
      <c r="Q1" s="15" t="s">
        <v>6</v>
      </c>
      <c r="R1" s="16" t="s">
        <v>7</v>
      </c>
      <c r="S1" s="15" t="s">
        <v>8</v>
      </c>
      <c r="T1" s="16" t="s">
        <v>9</v>
      </c>
      <c r="U1" s="15" t="s">
        <v>10</v>
      </c>
      <c r="V1" s="15"/>
      <c r="W1" s="15" t="s">
        <v>8</v>
      </c>
    </row>
    <row r="2" spans="1:23" ht="27.6" customHeight="1" x14ac:dyDescent="0.25">
      <c r="A2" s="6" t="s">
        <v>0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s="15"/>
      <c r="O2" s="1" t="s">
        <v>4</v>
      </c>
      <c r="P2" s="1" t="s">
        <v>5</v>
      </c>
      <c r="Q2" s="15"/>
      <c r="R2" s="16"/>
      <c r="S2" s="15"/>
      <c r="T2" s="16"/>
      <c r="U2" s="1" t="s">
        <v>11</v>
      </c>
      <c r="V2" s="1" t="s">
        <v>12</v>
      </c>
      <c r="W2" s="15"/>
    </row>
    <row r="3" spans="1:23" x14ac:dyDescent="0.25">
      <c r="A3" s="4" t="s">
        <v>53</v>
      </c>
      <c r="B3" s="1">
        <v>1</v>
      </c>
      <c r="C3" s="1">
        <v>1</v>
      </c>
      <c r="D3" s="1">
        <v>1</v>
      </c>
      <c r="E3" s="1">
        <v>0</v>
      </c>
      <c r="F3" s="1">
        <v>1</v>
      </c>
      <c r="G3" s="1">
        <v>1</v>
      </c>
      <c r="H3" s="1">
        <v>0</v>
      </c>
      <c r="I3" s="1">
        <v>1</v>
      </c>
      <c r="J3" s="1">
        <v>1</v>
      </c>
      <c r="K3" s="1">
        <v>0</v>
      </c>
      <c r="L3" s="1">
        <v>1</v>
      </c>
      <c r="M3" s="1">
        <v>1</v>
      </c>
      <c r="N3" s="1">
        <f t="shared" ref="N3:N21" si="0">COUNTIF(B3:M3, 0)</f>
        <v>3</v>
      </c>
      <c r="O3" s="1">
        <v>2</v>
      </c>
      <c r="P3" s="1">
        <v>4.5</v>
      </c>
      <c r="Q3" s="1">
        <v>9.5</v>
      </c>
      <c r="R3" s="1">
        <f>SUM(O3:Q3)</f>
        <v>16</v>
      </c>
      <c r="S3" s="1" t="str">
        <f>IF(N3&lt;3,IF(R3&gt;20.5,"ANO","NE"),"NE")</f>
        <v>NE</v>
      </c>
      <c r="T3" s="1" t="str">
        <f>IF(N3&lt;3, "ANO", "NE")</f>
        <v>NE</v>
      </c>
      <c r="U3" s="1"/>
      <c r="V3" s="1">
        <v>8.5</v>
      </c>
      <c r="W3" s="1" t="str">
        <f>IF(U3&gt;13.5, "ANO", IF(V3&gt;13.5, "ANO", "NE"))</f>
        <v>NE</v>
      </c>
    </row>
    <row r="4" spans="1:23" x14ac:dyDescent="0.25">
      <c r="A4" s="4" t="s">
        <v>54</v>
      </c>
      <c r="B4" s="1">
        <v>0</v>
      </c>
      <c r="C4" s="1">
        <v>1</v>
      </c>
      <c r="D4" s="1">
        <v>0</v>
      </c>
      <c r="E4" s="1">
        <v>1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f t="shared" si="0"/>
        <v>3</v>
      </c>
      <c r="O4" s="1">
        <v>7</v>
      </c>
      <c r="P4" s="1">
        <v>7</v>
      </c>
      <c r="Q4" s="1">
        <v>9.5</v>
      </c>
      <c r="R4" s="1">
        <f t="shared" ref="R4:R15" si="1">SUM(O4:Q4)</f>
        <v>23.5</v>
      </c>
      <c r="S4" s="1" t="str">
        <f t="shared" ref="S4:S15" si="2">IF(N4&lt;3,IF(R4&gt;20.5,"ANO","NE"),"NE")</f>
        <v>NE</v>
      </c>
      <c r="T4" s="1" t="str">
        <f t="shared" ref="T4:T15" si="3">IF(N4&lt;3, "ANO", "NE")</f>
        <v>NE</v>
      </c>
      <c r="U4" s="1"/>
      <c r="V4" s="1"/>
      <c r="W4" s="1" t="str">
        <f t="shared" ref="W4:W15" si="4">IF(U4&gt;13.5, "ANO", IF(V4&gt;13.5, "ANO", "NE"))</f>
        <v>NE</v>
      </c>
    </row>
    <row r="5" spans="1:23" x14ac:dyDescent="0.25">
      <c r="A5" s="4" t="s">
        <v>55</v>
      </c>
      <c r="B5" s="1">
        <v>1</v>
      </c>
      <c r="C5" s="1">
        <v>0</v>
      </c>
      <c r="D5" s="1">
        <v>1</v>
      </c>
      <c r="E5" s="1">
        <v>1</v>
      </c>
      <c r="F5" s="1">
        <v>0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f t="shared" si="0"/>
        <v>2</v>
      </c>
      <c r="O5" s="1">
        <v>9</v>
      </c>
      <c r="P5" s="1">
        <v>2</v>
      </c>
      <c r="Q5" s="1">
        <f>9.5+0.5</f>
        <v>10</v>
      </c>
      <c r="R5" s="1">
        <f t="shared" si="1"/>
        <v>21</v>
      </c>
      <c r="S5" s="1" t="str">
        <f t="shared" si="2"/>
        <v>ANO</v>
      </c>
      <c r="T5" s="1" t="str">
        <f t="shared" si="3"/>
        <v>ANO</v>
      </c>
      <c r="U5" s="1"/>
      <c r="V5" s="1"/>
      <c r="W5" s="1" t="str">
        <f t="shared" si="4"/>
        <v>NE</v>
      </c>
    </row>
    <row r="6" spans="1:23" x14ac:dyDescent="0.25">
      <c r="A6" s="4" t="s">
        <v>56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0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f t="shared" si="0"/>
        <v>1</v>
      </c>
      <c r="O6" s="1">
        <v>9</v>
      </c>
      <c r="P6" s="1">
        <v>3.5</v>
      </c>
      <c r="Q6" s="1">
        <f>8+0.5</f>
        <v>8.5</v>
      </c>
      <c r="R6" s="1">
        <f t="shared" si="1"/>
        <v>21</v>
      </c>
      <c r="S6" s="1" t="str">
        <f t="shared" si="2"/>
        <v>ANO</v>
      </c>
      <c r="T6" s="1" t="str">
        <f t="shared" si="3"/>
        <v>ANO</v>
      </c>
      <c r="U6" s="1"/>
      <c r="V6" s="1"/>
      <c r="W6" s="1" t="str">
        <f t="shared" si="4"/>
        <v>NE</v>
      </c>
    </row>
    <row r="7" spans="1:23" x14ac:dyDescent="0.25">
      <c r="A7" s="4" t="s">
        <v>58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12</v>
      </c>
      <c r="O7" s="1">
        <v>0</v>
      </c>
      <c r="P7" s="1">
        <v>0</v>
      </c>
      <c r="Q7" s="1">
        <v>0</v>
      </c>
      <c r="R7" s="1">
        <f t="shared" si="1"/>
        <v>0</v>
      </c>
      <c r="S7" s="1" t="str">
        <f t="shared" si="2"/>
        <v>NE</v>
      </c>
      <c r="T7" s="1" t="str">
        <f t="shared" si="3"/>
        <v>NE</v>
      </c>
      <c r="U7" s="1"/>
      <c r="V7" s="1"/>
      <c r="W7" s="1" t="str">
        <f t="shared" si="4"/>
        <v>NE</v>
      </c>
    </row>
    <row r="8" spans="1:23" x14ac:dyDescent="0.25">
      <c r="A8" s="4" t="s">
        <v>59</v>
      </c>
      <c r="B8" s="1">
        <v>1</v>
      </c>
      <c r="C8" s="1">
        <v>0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0</v>
      </c>
      <c r="J8" s="1">
        <v>1</v>
      </c>
      <c r="K8" s="1">
        <v>1</v>
      </c>
      <c r="L8" s="1">
        <v>1</v>
      </c>
      <c r="M8" s="1">
        <v>1</v>
      </c>
      <c r="N8" s="1">
        <f t="shared" si="0"/>
        <v>2</v>
      </c>
      <c r="O8" s="1">
        <v>9</v>
      </c>
      <c r="P8" s="1">
        <v>7.5</v>
      </c>
      <c r="Q8" s="1">
        <v>10</v>
      </c>
      <c r="R8" s="1">
        <f t="shared" si="1"/>
        <v>26.5</v>
      </c>
      <c r="S8" s="1" t="str">
        <f t="shared" si="2"/>
        <v>ANO</v>
      </c>
      <c r="T8" s="1" t="str">
        <f t="shared" si="3"/>
        <v>ANO</v>
      </c>
      <c r="U8" s="1"/>
      <c r="V8" s="1"/>
      <c r="W8" s="1" t="str">
        <f t="shared" si="4"/>
        <v>NE</v>
      </c>
    </row>
    <row r="9" spans="1:23" x14ac:dyDescent="0.25">
      <c r="A9" s="4" t="s">
        <v>60</v>
      </c>
      <c r="B9" s="1">
        <v>1</v>
      </c>
      <c r="C9" s="1">
        <v>1</v>
      </c>
      <c r="D9" s="1">
        <v>1</v>
      </c>
      <c r="E9" s="1">
        <v>1</v>
      </c>
      <c r="F9" s="1">
        <v>0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f t="shared" si="0"/>
        <v>1</v>
      </c>
      <c r="O9" s="1">
        <v>3.5</v>
      </c>
      <c r="P9" s="1">
        <v>2</v>
      </c>
      <c r="Q9" s="1">
        <v>8</v>
      </c>
      <c r="R9" s="1">
        <f t="shared" si="1"/>
        <v>13.5</v>
      </c>
      <c r="S9" s="1" t="str">
        <f t="shared" si="2"/>
        <v>NE</v>
      </c>
      <c r="T9" s="1" t="str">
        <f t="shared" si="3"/>
        <v>ANO</v>
      </c>
      <c r="U9" s="1"/>
      <c r="V9" s="1"/>
      <c r="W9" s="1" t="str">
        <f t="shared" si="4"/>
        <v>NE</v>
      </c>
    </row>
    <row r="10" spans="1:23" x14ac:dyDescent="0.25">
      <c r="A10" s="4" t="s">
        <v>61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1</v>
      </c>
      <c r="J10" s="1">
        <v>0</v>
      </c>
      <c r="K10" s="1">
        <v>1</v>
      </c>
      <c r="L10" s="1">
        <v>0</v>
      </c>
      <c r="M10" s="1">
        <v>1</v>
      </c>
      <c r="N10" s="1">
        <f t="shared" si="0"/>
        <v>3</v>
      </c>
      <c r="O10" s="1">
        <v>8.5</v>
      </c>
      <c r="P10" s="1">
        <v>4.5</v>
      </c>
      <c r="Q10" s="1">
        <v>9.5</v>
      </c>
      <c r="R10" s="1">
        <f t="shared" si="1"/>
        <v>22.5</v>
      </c>
      <c r="S10" s="1" t="str">
        <f t="shared" si="2"/>
        <v>NE</v>
      </c>
      <c r="T10" s="1" t="str">
        <f t="shared" si="3"/>
        <v>NE</v>
      </c>
      <c r="U10" s="1"/>
      <c r="V10" s="1"/>
      <c r="W10" s="1" t="str">
        <f t="shared" si="4"/>
        <v>NE</v>
      </c>
    </row>
    <row r="11" spans="1:23" x14ac:dyDescent="0.25">
      <c r="A11" s="4" t="s">
        <v>62</v>
      </c>
      <c r="B11" s="1">
        <v>1</v>
      </c>
      <c r="C11" s="1">
        <v>1</v>
      </c>
      <c r="D11" s="1">
        <v>1</v>
      </c>
      <c r="E11" s="1">
        <v>0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f t="shared" si="0"/>
        <v>1</v>
      </c>
      <c r="O11" s="1">
        <v>5.5</v>
      </c>
      <c r="P11" s="1">
        <v>7</v>
      </c>
      <c r="Q11" s="1">
        <v>9.5</v>
      </c>
      <c r="R11" s="1">
        <f t="shared" si="1"/>
        <v>22</v>
      </c>
      <c r="S11" s="1" t="str">
        <f t="shared" si="2"/>
        <v>ANO</v>
      </c>
      <c r="T11" s="1" t="str">
        <f t="shared" si="3"/>
        <v>ANO</v>
      </c>
      <c r="U11" s="1"/>
      <c r="V11" s="1"/>
      <c r="W11" s="1" t="str">
        <f t="shared" si="4"/>
        <v>NE</v>
      </c>
    </row>
    <row r="12" spans="1:23" x14ac:dyDescent="0.25">
      <c r="A12" s="4" t="s">
        <v>63</v>
      </c>
      <c r="B12" s="1">
        <v>0</v>
      </c>
      <c r="C12" s="1">
        <v>1</v>
      </c>
      <c r="D12" s="1">
        <v>0</v>
      </c>
      <c r="E12" s="1">
        <v>0</v>
      </c>
      <c r="F12" s="1">
        <v>0</v>
      </c>
      <c r="G12" s="1">
        <v>1</v>
      </c>
      <c r="H12" s="1">
        <v>1</v>
      </c>
      <c r="I12" s="1">
        <v>1</v>
      </c>
      <c r="J12" s="1">
        <v>0</v>
      </c>
      <c r="K12" s="1">
        <v>1</v>
      </c>
      <c r="L12" s="1">
        <v>0</v>
      </c>
      <c r="M12" s="1">
        <v>1</v>
      </c>
      <c r="N12" s="1">
        <f t="shared" si="0"/>
        <v>6</v>
      </c>
      <c r="O12" s="1">
        <v>0</v>
      </c>
      <c r="P12" s="1">
        <v>1</v>
      </c>
      <c r="Q12" s="1">
        <v>10</v>
      </c>
      <c r="R12" s="1">
        <f t="shared" si="1"/>
        <v>11</v>
      </c>
      <c r="S12" s="1" t="str">
        <f t="shared" si="2"/>
        <v>NE</v>
      </c>
      <c r="T12" s="1" t="str">
        <f t="shared" si="3"/>
        <v>NE</v>
      </c>
      <c r="U12" s="1"/>
      <c r="V12" s="1"/>
      <c r="W12" s="1" t="str">
        <f t="shared" si="4"/>
        <v>NE</v>
      </c>
    </row>
    <row r="13" spans="1:23" x14ac:dyDescent="0.25">
      <c r="A13" s="4" t="s">
        <v>64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1</v>
      </c>
      <c r="M13" s="1">
        <v>0</v>
      </c>
      <c r="N13" s="1">
        <f t="shared" si="0"/>
        <v>2</v>
      </c>
      <c r="O13" s="1">
        <v>5</v>
      </c>
      <c r="P13" s="1">
        <v>2</v>
      </c>
      <c r="Q13" s="1">
        <v>10</v>
      </c>
      <c r="R13" s="1">
        <f t="shared" si="1"/>
        <v>17</v>
      </c>
      <c r="S13" s="1" t="str">
        <f t="shared" si="2"/>
        <v>NE</v>
      </c>
      <c r="T13" s="1" t="str">
        <f t="shared" si="3"/>
        <v>ANO</v>
      </c>
      <c r="U13" s="1">
        <v>14.5</v>
      </c>
      <c r="V13" s="1"/>
      <c r="W13" s="1" t="str">
        <f t="shared" si="4"/>
        <v>ANO</v>
      </c>
    </row>
    <row r="14" spans="1:23" x14ac:dyDescent="0.25">
      <c r="A14" s="4" t="s">
        <v>65</v>
      </c>
      <c r="B14" s="1">
        <v>1</v>
      </c>
      <c r="C14" s="1">
        <v>1</v>
      </c>
      <c r="D14" s="1">
        <v>1</v>
      </c>
      <c r="E14" s="1">
        <v>1</v>
      </c>
      <c r="F14" s="1">
        <v>0</v>
      </c>
      <c r="G14" s="1">
        <v>1</v>
      </c>
      <c r="H14" s="1">
        <v>1</v>
      </c>
      <c r="I14" s="1">
        <v>1</v>
      </c>
      <c r="J14" s="1">
        <v>1</v>
      </c>
      <c r="K14" s="1">
        <v>0</v>
      </c>
      <c r="L14" s="1">
        <v>1</v>
      </c>
      <c r="M14" s="1">
        <v>1</v>
      </c>
      <c r="N14" s="1">
        <f t="shared" si="0"/>
        <v>2</v>
      </c>
      <c r="O14" s="1">
        <v>7</v>
      </c>
      <c r="P14" s="1">
        <v>5.5</v>
      </c>
      <c r="Q14" s="1">
        <v>9.5</v>
      </c>
      <c r="R14" s="1">
        <f t="shared" si="1"/>
        <v>22</v>
      </c>
      <c r="S14" s="1" t="str">
        <f t="shared" si="2"/>
        <v>ANO</v>
      </c>
      <c r="T14" s="1" t="str">
        <f t="shared" si="3"/>
        <v>ANO</v>
      </c>
      <c r="U14" s="1"/>
      <c r="V14" s="1"/>
      <c r="W14" s="1" t="str">
        <f t="shared" si="4"/>
        <v>NE</v>
      </c>
    </row>
    <row r="15" spans="1:23" x14ac:dyDescent="0.25">
      <c r="A15" s="5" t="s">
        <v>66</v>
      </c>
      <c r="B15" s="1">
        <v>1</v>
      </c>
      <c r="C15" s="1">
        <v>1</v>
      </c>
      <c r="D15" s="1">
        <v>0</v>
      </c>
      <c r="E15" s="1">
        <v>0</v>
      </c>
      <c r="F15" s="1">
        <v>1</v>
      </c>
      <c r="G15" s="1">
        <v>1</v>
      </c>
      <c r="H15" s="1">
        <v>1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>
        <f t="shared" si="0"/>
        <v>5</v>
      </c>
      <c r="O15" s="1">
        <v>4.5</v>
      </c>
      <c r="P15" s="1">
        <v>7</v>
      </c>
      <c r="Q15" s="1">
        <f>10+2.5</f>
        <v>12.5</v>
      </c>
      <c r="R15" s="1">
        <f t="shared" si="1"/>
        <v>24</v>
      </c>
      <c r="S15" s="1" t="str">
        <f t="shared" si="2"/>
        <v>NE</v>
      </c>
      <c r="T15" s="1" t="str">
        <f t="shared" si="3"/>
        <v>NE</v>
      </c>
      <c r="U15" s="1"/>
      <c r="V15" s="1"/>
      <c r="W15" s="1" t="str">
        <f t="shared" si="4"/>
        <v>NE</v>
      </c>
    </row>
    <row r="16" spans="1:23" x14ac:dyDescent="0.25">
      <c r="A16" s="4" t="s">
        <v>67</v>
      </c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0</v>
      </c>
      <c r="H16" s="1">
        <v>1</v>
      </c>
      <c r="I16" s="1">
        <v>0</v>
      </c>
      <c r="J16" s="1">
        <v>1</v>
      </c>
      <c r="K16" s="1">
        <v>1</v>
      </c>
      <c r="L16" s="1">
        <v>1</v>
      </c>
      <c r="M16" s="1">
        <v>1</v>
      </c>
      <c r="N16" s="1">
        <f t="shared" si="0"/>
        <v>2</v>
      </c>
      <c r="O16" s="1">
        <v>6.5</v>
      </c>
      <c r="P16" s="1">
        <v>3</v>
      </c>
      <c r="Q16" s="1">
        <f>10+1.5</f>
        <v>11.5</v>
      </c>
      <c r="R16" s="1">
        <f t="shared" ref="R16:R19" si="5">SUM(O16:Q16)</f>
        <v>21</v>
      </c>
      <c r="S16" s="1" t="str">
        <f t="shared" ref="S16:S19" si="6">IF(N16&lt;3,IF(R16&gt;20.5,"ANO","NE"),"NE")</f>
        <v>ANO</v>
      </c>
      <c r="T16" s="1" t="str">
        <f t="shared" ref="T16:T19" si="7">IF(N16&lt;3, "ANO", "NE")</f>
        <v>ANO</v>
      </c>
      <c r="U16" s="1"/>
      <c r="V16" s="1"/>
      <c r="W16" s="1" t="str">
        <f t="shared" ref="W16:W19" si="8">IF(U16&gt;13.5, "ANO", IF(V16&gt;13.5, "ANO", "NE"))</f>
        <v>NE</v>
      </c>
    </row>
    <row r="17" spans="1:23" x14ac:dyDescent="0.25">
      <c r="A17" s="5" t="s">
        <v>68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1</v>
      </c>
      <c r="M17" s="1">
        <v>0</v>
      </c>
      <c r="N17" s="1">
        <f t="shared" si="0"/>
        <v>2</v>
      </c>
      <c r="O17" s="1">
        <v>10</v>
      </c>
      <c r="P17" s="1">
        <v>4</v>
      </c>
      <c r="Q17" s="1">
        <v>9.5</v>
      </c>
      <c r="R17" s="1">
        <f t="shared" si="5"/>
        <v>23.5</v>
      </c>
      <c r="S17" s="1" t="str">
        <f t="shared" si="6"/>
        <v>ANO</v>
      </c>
      <c r="T17" s="1" t="str">
        <f t="shared" si="7"/>
        <v>ANO</v>
      </c>
      <c r="U17" s="1"/>
      <c r="V17" s="1"/>
      <c r="W17" s="1" t="str">
        <f t="shared" si="8"/>
        <v>NE</v>
      </c>
    </row>
    <row r="18" spans="1:23" x14ac:dyDescent="0.25">
      <c r="A18" s="4" t="s">
        <v>69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f t="shared" si="0"/>
        <v>12</v>
      </c>
      <c r="O18" s="1">
        <v>0</v>
      </c>
      <c r="P18" s="1">
        <v>0</v>
      </c>
      <c r="Q18" s="1">
        <v>0</v>
      </c>
      <c r="R18" s="1">
        <f t="shared" si="5"/>
        <v>0</v>
      </c>
      <c r="S18" s="1" t="str">
        <f t="shared" si="6"/>
        <v>NE</v>
      </c>
      <c r="T18" s="1" t="str">
        <f t="shared" si="7"/>
        <v>NE</v>
      </c>
      <c r="U18" s="1"/>
      <c r="V18" s="1"/>
      <c r="W18" s="1" t="str">
        <f t="shared" si="8"/>
        <v>NE</v>
      </c>
    </row>
    <row r="19" spans="1:23" x14ac:dyDescent="0.25">
      <c r="A19" s="8" t="s">
        <v>70</v>
      </c>
      <c r="B19" s="1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0</v>
      </c>
      <c r="J19" s="1">
        <v>1</v>
      </c>
      <c r="K19" s="1">
        <v>1</v>
      </c>
      <c r="L19" s="1">
        <v>1</v>
      </c>
      <c r="M19" s="1">
        <v>1</v>
      </c>
      <c r="N19" s="1">
        <f t="shared" si="0"/>
        <v>1</v>
      </c>
      <c r="O19" s="1">
        <v>8.5</v>
      </c>
      <c r="P19" s="1">
        <v>0</v>
      </c>
      <c r="Q19" s="1">
        <f>8+2</f>
        <v>10</v>
      </c>
      <c r="R19" s="1">
        <f t="shared" si="5"/>
        <v>18.5</v>
      </c>
      <c r="S19" s="1" t="str">
        <f t="shared" si="6"/>
        <v>NE</v>
      </c>
      <c r="T19" s="1" t="str">
        <f t="shared" si="7"/>
        <v>ANO</v>
      </c>
      <c r="U19" s="1"/>
      <c r="V19" s="1">
        <v>9</v>
      </c>
      <c r="W19" s="1" t="str">
        <f t="shared" si="8"/>
        <v>NE</v>
      </c>
    </row>
    <row r="20" spans="1:23" x14ac:dyDescent="0.25">
      <c r="A20" s="1" t="s">
        <v>71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0</v>
      </c>
      <c r="I20" s="1">
        <v>1</v>
      </c>
      <c r="J20" s="1">
        <v>1</v>
      </c>
      <c r="K20" s="1">
        <v>1</v>
      </c>
      <c r="L20" s="1">
        <v>1</v>
      </c>
      <c r="M20" s="1">
        <v>0</v>
      </c>
      <c r="N20" s="1">
        <f t="shared" si="0"/>
        <v>3</v>
      </c>
      <c r="O20" s="1">
        <v>6</v>
      </c>
      <c r="P20" s="1">
        <v>6</v>
      </c>
      <c r="Q20" s="1">
        <v>10</v>
      </c>
      <c r="R20" s="1">
        <f t="shared" ref="R20:R21" si="9">SUM(O20:Q20)</f>
        <v>22</v>
      </c>
      <c r="S20" s="1" t="str">
        <f t="shared" ref="S20:S21" si="10">IF(N20&lt;3,IF(R20&gt;20.5,"ANO","NE"),"NE")</f>
        <v>NE</v>
      </c>
      <c r="T20" s="1" t="str">
        <f t="shared" ref="T20:T21" si="11">IF(N20&lt;3, "ANO", "NE")</f>
        <v>NE</v>
      </c>
      <c r="U20" s="1"/>
      <c r="V20" s="1"/>
      <c r="W20" s="1" t="str">
        <f t="shared" ref="W20:W21" si="12">IF(U20&gt;13.5, "ANO", IF(V20&gt;13.5, "ANO", "NE"))</f>
        <v>NE</v>
      </c>
    </row>
    <row r="21" spans="1:23" x14ac:dyDescent="0.25">
      <c r="A21" s="1" t="s">
        <v>72</v>
      </c>
      <c r="B21" s="1">
        <v>0</v>
      </c>
      <c r="C21" s="1">
        <v>0</v>
      </c>
      <c r="D21" s="1">
        <v>0</v>
      </c>
      <c r="E21" s="1">
        <v>1</v>
      </c>
      <c r="F21" s="1">
        <v>1</v>
      </c>
      <c r="G21" s="1">
        <v>0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f t="shared" si="0"/>
        <v>4</v>
      </c>
      <c r="O21" s="1">
        <v>1</v>
      </c>
      <c r="P21" s="1">
        <v>1.5</v>
      </c>
      <c r="Q21" s="1">
        <v>7.5</v>
      </c>
      <c r="R21" s="1">
        <f t="shared" si="9"/>
        <v>10</v>
      </c>
      <c r="S21" s="1" t="str">
        <f t="shared" si="10"/>
        <v>NE</v>
      </c>
      <c r="T21" s="1" t="str">
        <f t="shared" si="11"/>
        <v>NE</v>
      </c>
      <c r="U21" s="1"/>
      <c r="V21" s="1">
        <v>0</v>
      </c>
      <c r="W21" s="1" t="str">
        <f t="shared" si="12"/>
        <v>NE</v>
      </c>
    </row>
    <row r="22" spans="1:23" x14ac:dyDescent="0.25">
      <c r="A22" s="1" t="s">
        <v>73</v>
      </c>
      <c r="B22" s="1">
        <v>1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0</v>
      </c>
      <c r="J22" s="1">
        <v>1</v>
      </c>
      <c r="K22" s="1">
        <v>1</v>
      </c>
      <c r="L22" s="1">
        <v>1</v>
      </c>
      <c r="M22" s="1">
        <v>0</v>
      </c>
      <c r="N22" s="1">
        <f t="shared" ref="N22:N27" si="13">COUNTIF(B22:M22, 0)</f>
        <v>2</v>
      </c>
      <c r="O22" s="1">
        <v>3</v>
      </c>
      <c r="P22" s="1">
        <v>1</v>
      </c>
      <c r="Q22" s="1">
        <f>9.5+0.5</f>
        <v>10</v>
      </c>
      <c r="R22" s="1">
        <f t="shared" ref="R22:R27" si="14">SUM(O22:Q22)</f>
        <v>14</v>
      </c>
      <c r="S22" s="1" t="str">
        <f t="shared" ref="S22:S27" si="15">IF(N22&lt;3,IF(R22&gt;20.5,"ANO","NE"),"NE")</f>
        <v>NE</v>
      </c>
      <c r="T22" s="1" t="str">
        <f t="shared" ref="T22:T27" si="16">IF(N22&lt;3, "ANO", "NE")</f>
        <v>ANO</v>
      </c>
      <c r="U22" s="1">
        <v>11</v>
      </c>
      <c r="V22" s="1">
        <v>14</v>
      </c>
      <c r="W22" s="1" t="str">
        <f t="shared" ref="W22:W27" si="17">IF(U22&gt;13.5, "ANO", IF(V22&gt;13.5, "ANO", "NE"))</f>
        <v>ANO</v>
      </c>
    </row>
    <row r="23" spans="1:23" x14ac:dyDescent="0.25">
      <c r="A23" s="1" t="s">
        <v>74</v>
      </c>
      <c r="B23" s="1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f t="shared" si="13"/>
        <v>0</v>
      </c>
      <c r="O23" s="1">
        <v>7</v>
      </c>
      <c r="P23" s="1">
        <v>7</v>
      </c>
      <c r="Q23" s="1">
        <f>8+2.5</f>
        <v>10.5</v>
      </c>
      <c r="R23" s="1">
        <f t="shared" si="14"/>
        <v>24.5</v>
      </c>
      <c r="S23" s="1" t="str">
        <f t="shared" si="15"/>
        <v>ANO</v>
      </c>
      <c r="T23" s="1" t="str">
        <f t="shared" si="16"/>
        <v>ANO</v>
      </c>
      <c r="U23" s="1"/>
      <c r="V23" s="1"/>
      <c r="W23" s="1" t="str">
        <f t="shared" si="17"/>
        <v>NE</v>
      </c>
    </row>
    <row r="24" spans="1:23" x14ac:dyDescent="0.25">
      <c r="A24" s="9" t="s">
        <v>75</v>
      </c>
      <c r="B24" s="1">
        <v>1</v>
      </c>
      <c r="C24" s="1">
        <v>0</v>
      </c>
      <c r="D24" s="1">
        <v>1</v>
      </c>
      <c r="E24" s="1"/>
      <c r="F24" s="1"/>
      <c r="G24" s="1"/>
      <c r="H24" s="1"/>
      <c r="I24" s="1"/>
      <c r="J24" s="1"/>
      <c r="K24" s="1"/>
      <c r="L24" s="1"/>
      <c r="M24" s="1"/>
      <c r="N24" s="1">
        <f t="shared" si="13"/>
        <v>1</v>
      </c>
      <c r="O24" s="1">
        <v>0</v>
      </c>
      <c r="P24" s="1">
        <v>0</v>
      </c>
      <c r="Q24" s="1">
        <v>0</v>
      </c>
      <c r="R24" s="1">
        <f t="shared" si="14"/>
        <v>0</v>
      </c>
      <c r="S24" s="1" t="str">
        <f t="shared" si="15"/>
        <v>NE</v>
      </c>
      <c r="T24" s="1" t="str">
        <f t="shared" si="16"/>
        <v>ANO</v>
      </c>
      <c r="U24" s="1"/>
      <c r="V24" s="1"/>
      <c r="W24" s="1" t="str">
        <f t="shared" si="17"/>
        <v>NE</v>
      </c>
    </row>
    <row r="25" spans="1:23" x14ac:dyDescent="0.25">
      <c r="A25" s="1" t="s">
        <v>76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f t="shared" si="13"/>
        <v>12</v>
      </c>
      <c r="O25" s="1">
        <v>0</v>
      </c>
      <c r="P25" s="1">
        <v>0</v>
      </c>
      <c r="Q25" s="1">
        <v>0</v>
      </c>
      <c r="R25" s="1">
        <f t="shared" si="14"/>
        <v>0</v>
      </c>
      <c r="S25" s="1" t="str">
        <f t="shared" si="15"/>
        <v>NE</v>
      </c>
      <c r="T25" s="1" t="str">
        <f t="shared" si="16"/>
        <v>NE</v>
      </c>
      <c r="U25" s="1"/>
      <c r="V25" s="1"/>
      <c r="W25" s="1" t="str">
        <f t="shared" si="17"/>
        <v>NE</v>
      </c>
    </row>
    <row r="26" spans="1:23" x14ac:dyDescent="0.25">
      <c r="A26" s="1" t="s">
        <v>14</v>
      </c>
      <c r="B26" s="1">
        <v>0</v>
      </c>
      <c r="C26" s="1">
        <v>0</v>
      </c>
      <c r="D26" s="1">
        <v>0</v>
      </c>
      <c r="E26" s="1">
        <v>0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0</v>
      </c>
      <c r="L26" s="1">
        <v>1</v>
      </c>
      <c r="M26" s="1">
        <v>0</v>
      </c>
      <c r="N26" s="1">
        <f t="shared" si="13"/>
        <v>6</v>
      </c>
      <c r="O26" s="1">
        <v>7</v>
      </c>
      <c r="P26" s="1">
        <v>4.5</v>
      </c>
      <c r="Q26" s="1">
        <v>10</v>
      </c>
      <c r="R26" s="1">
        <f t="shared" si="14"/>
        <v>21.5</v>
      </c>
      <c r="S26" s="1" t="str">
        <f t="shared" si="15"/>
        <v>NE</v>
      </c>
      <c r="T26" s="1" t="str">
        <f t="shared" si="16"/>
        <v>NE</v>
      </c>
      <c r="U26" s="1"/>
      <c r="V26" s="1"/>
      <c r="W26" s="1" t="str">
        <f t="shared" si="17"/>
        <v>NE</v>
      </c>
    </row>
    <row r="27" spans="1:23" x14ac:dyDescent="0.25">
      <c r="A27" s="1" t="s">
        <v>78</v>
      </c>
      <c r="B27" s="1">
        <v>0</v>
      </c>
      <c r="C27" s="1">
        <v>1</v>
      </c>
      <c r="D27" s="1">
        <v>1</v>
      </c>
      <c r="E27" s="1">
        <v>0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f t="shared" si="13"/>
        <v>2</v>
      </c>
      <c r="O27" s="1">
        <v>3</v>
      </c>
      <c r="P27" s="1">
        <v>4.5</v>
      </c>
      <c r="Q27" s="1">
        <v>10</v>
      </c>
      <c r="R27" s="1">
        <f t="shared" si="14"/>
        <v>17.5</v>
      </c>
      <c r="S27" s="1" t="str">
        <f t="shared" si="15"/>
        <v>NE</v>
      </c>
      <c r="T27" s="1" t="str">
        <f t="shared" si="16"/>
        <v>ANO</v>
      </c>
      <c r="U27" s="1">
        <v>12</v>
      </c>
      <c r="V27" s="1">
        <v>12</v>
      </c>
      <c r="W27" s="1" t="str">
        <f t="shared" si="17"/>
        <v>NE</v>
      </c>
    </row>
  </sheetData>
  <mergeCells count="9">
    <mergeCell ref="S1:S2"/>
    <mergeCell ref="T1:T2"/>
    <mergeCell ref="U1:V1"/>
    <mergeCell ref="W1:W2"/>
    <mergeCell ref="B1:M1"/>
    <mergeCell ref="N1:N2"/>
    <mergeCell ref="O1:P1"/>
    <mergeCell ref="Q1:Q2"/>
    <mergeCell ref="R1:R2"/>
  </mergeCells>
  <pageMargins left="0.7" right="0.7" top="0.78740157499999996" bottom="0.78740157499999996" header="0.3" footer="0.3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čtvrtek 9</vt:lpstr>
      <vt:lpstr>doplnkove body</vt:lpstr>
      <vt:lpstr>Čtvrtek 11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Veronika Půlpán Krause</cp:lastModifiedBy>
  <cp:lastPrinted>2025-03-07T09:07:45Z</cp:lastPrinted>
  <dcterms:created xsi:type="dcterms:W3CDTF">2023-02-13T09:29:16Z</dcterms:created>
  <dcterms:modified xsi:type="dcterms:W3CDTF">2025-05-28T12:55:50Z</dcterms:modified>
  <cp:category/>
</cp:coreProperties>
</file>