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jkcap\Documents\Politologie\Politologie\Doktůrek\Projekty, články a konference\Jakub-Článek_metanalýza\Endgame\"/>
    </mc:Choice>
  </mc:AlternateContent>
  <xr:revisionPtr revIDLastSave="0" documentId="13_ncr:1_{DBD6786E-70C0-464E-A5DB-3D2531D13D99}" xr6:coauthVersionLast="47" xr6:coauthVersionMax="47" xr10:uidLastSave="{00000000-0000-0000-0000-000000000000}"/>
  <bookViews>
    <workbookView xWindow="-108" yWindow="-108" windowWidth="23256" windowHeight="12576" xr2:uid="{00000000-000D-0000-FFFF-FFFF00000000}"/>
  </bookViews>
  <sheets>
    <sheet name="Full Database_LP articles" sheetId="1" r:id="rId1"/>
    <sheet name="Czech journa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 l="1"/>
  <c r="D29" i="2"/>
  <c r="P162" i="1" l="1"/>
  <c r="P160" i="1"/>
  <c r="P159" i="1"/>
  <c r="P158" i="1"/>
  <c r="P157" i="1"/>
  <c r="P156" i="1"/>
  <c r="P155" i="1"/>
  <c r="P154" i="1"/>
  <c r="P153" i="1"/>
  <c r="P152" i="1"/>
  <c r="P151" i="1"/>
  <c r="P150" i="1"/>
  <c r="P149" i="1"/>
  <c r="P148" i="1"/>
  <c r="P147" i="1"/>
  <c r="P145" i="1"/>
  <c r="P144" i="1"/>
  <c r="P143" i="1"/>
  <c r="P142" i="1"/>
  <c r="P141" i="1"/>
  <c r="P140" i="1"/>
  <c r="P139" i="1"/>
  <c r="P138" i="1"/>
  <c r="P137" i="1"/>
  <c r="P136" i="1"/>
  <c r="P135" i="1"/>
  <c r="P134" i="1"/>
  <c r="P133" i="1"/>
  <c r="P132" i="1"/>
  <c r="P131" i="1"/>
  <c r="P130" i="1"/>
  <c r="P129" i="1"/>
  <c r="P128" i="1"/>
  <c r="P126" i="1"/>
  <c r="P125" i="1"/>
  <c r="P124" i="1"/>
  <c r="P123" i="1"/>
  <c r="P122" i="1"/>
  <c r="P121" i="1"/>
  <c r="P120" i="1"/>
  <c r="P117" i="1"/>
  <c r="P115" i="1"/>
  <c r="P114" i="1"/>
  <c r="P113" i="1"/>
  <c r="P112" i="1"/>
  <c r="P111" i="1"/>
  <c r="P110" i="1"/>
  <c r="P109" i="1"/>
  <c r="P108" i="1"/>
  <c r="P107" i="1"/>
  <c r="P106" i="1"/>
  <c r="P105" i="1"/>
  <c r="P102" i="1"/>
  <c r="P101" i="1"/>
  <c r="P100" i="1"/>
</calcChain>
</file>

<file path=xl/sharedStrings.xml><?xml version="1.0" encoding="utf-8"?>
<sst xmlns="http://schemas.openxmlformats.org/spreadsheetml/2006/main" count="3284" uniqueCount="1645">
  <si>
    <t>Milan Školník, Michael Haman</t>
  </si>
  <si>
    <t>Politika jako povolání? Vliv uvolněnosti obecních zastupitelů na volební soutěživost</t>
  </si>
  <si>
    <t>Sociologický časopis</t>
  </si>
  <si>
    <t>Czech</t>
  </si>
  <si>
    <t>Article</t>
  </si>
  <si>
    <t>remuneration, electoral competition, local politics, elections, mayors</t>
  </si>
  <si>
    <t>This article examines the impact that the remuneration of municipal representatives has on the political competition in the Czech Republic. Municipal representatives can perform their office either full time (an 'engaged' representative) or part time (a 'disengaged' representative). It is common in some small Czech municipalities for there to be no full-time representatives, and even mayors are disengaged. There is no central database or website in Czech Republic that contains a list of all the municipalities and disengaged representatives and it was thus very difficult to obtain the necessary data. However, the authors discovered an original method for determining whether representatives are (dis)engaged and created a unique dataset of almost 6000 Czech municipalities. They used a specific item in the expenditures of every municipality's budget that concerns compulsory social insurance payments and they sorted municipalities according to whether their representatives worked full time or part time before the 2018 Czech municipal elections. They used ordinary least square regression models to reach conclusions. The results revealed that the presence of full-time representatives before the municipal elections increased the number of candidates per seat. Therefore, the authors found that there is greater electoral competitiveness in municipalities with full-time representatives who have higher salaries.</t>
  </si>
  <si>
    <t>Daniel Čermák, Renáta Mikešová</t>
  </si>
  <si>
    <t>Starostové, starostky a jejich priority</t>
  </si>
  <si>
    <t>NA</t>
  </si>
  <si>
    <t>This article sets out to identify the factors that have an impact on mayoral decisions in terms of priorities for municipal development. Data from a survey conducted among Czech mayors in the years 2015 and 2016 (N = 492) are used. The sample consists of answers of mayors from municipalities of all population sizes and the sample is evenly distributed over the area of the Czech Republic. The main aim is to show the impact of geographical context, sociodemographic characteristics, and characteristics connected with political experience on mayors' preferences for different mayoral agendas. The results of the analyses show that municipal size and the position of a municipality on the urban-suburban-rural gradient have a substantial effect on a mayor's preference for different mayoral agendas. However, the influence of other observed characteristics cannot be overlooked either.</t>
  </si>
  <si>
    <t>Pavel Maškarinec, Daniel Klimovský, Stanislava Danišová</t>
  </si>
  <si>
    <t>Politická reprezentace žen na pozicích starostek v Česku a na Slovensku v letech 2006-2014: Srovnávací analýza faktorů úspěšnosti</t>
  </si>
  <si>
    <t>local politics, local elections, women and politics, women's representation, women mayors, Czech Republic, Slovakia</t>
  </si>
  <si>
    <t>Main objective of this article is to analyse political determinants of the descriptive representation of women at the local level in communal elections (i.e. the position of mayor) in the Czech Republic and Slovakia over the past decade. It focuses on the political opportunity structure (i.e. the structure of relationships that affect social and political behaviour) and questions whether this structure affects also women's political representation. It shows that women are significantly advantaged in municipalities where women have held a mayoral post in a previous electoral term. In contrast to other studies, previous women's representation in a municipal council is here found to have only a limited effect. The strong negative effect of the direct election of mayors and the negative effect of municipal size (only in Slovakia) indicate that women's representation as mayors may be the result of interdependent phenomena that are a combination of institutional structure (e.g. electoral procedure, the mayor's powers) and political contextual factors (past experience with a female mayor - not necessarily incumbents). This finding challenges earlier studies and it shows that any effort to identify a clear list of determinants of women's representation as mayors is a complex task, making it difficult to pursue a broader comparative study in a different institutional environment or a different political culture.</t>
  </si>
  <si>
    <t>Josef Bernard, Jiří Šafr</t>
  </si>
  <si>
    <t>Incumbency in Multi-Level Political Systems and Recruitment Advantage: The Case of the Czech Regional Assemblies</t>
  </si>
  <si>
    <t>English</t>
  </si>
  <si>
    <t>incumbency, legislative recruitment, multi-level political system, political career, Czech Republic</t>
  </si>
  <si>
    <t>The article addresses the differential recruitment advantages of individual candidates in regional assembly elections. The authors argue that in a multi-level polity different types of incumbency exist that are reflected in the recruitment process, favour officeholders over newcomers, and at the same time differentiate the accessibility of regional offices for officeholders at various system levels. Moreover, it is argued that the effect of multi-level incumbency can be well observed even in proportional electoral systems. Empirically, the impact of incumbency on a candidate's chances to succeed in the recruitment process and to obtain preferential votes is analysed using regional assembly elections in the Czech Republic as an example. The authors demonstrate that regional incumbents enjoy by a huge margin advantage during the candidate nomination phase and they are the most favoured group at the ballot followed by national-level politicians and big city mayors.</t>
  </si>
  <si>
    <t>Josef Bernard, Tomáš Kostelecký</t>
  </si>
  <si>
    <t>Prostorový kontext volebního chování - jak působí lokální a regionální prostředí na rozhodování voličů</t>
  </si>
  <si>
    <t>contextual effects, electoral behaviour, local context, neighbourhood effect, electoral geography</t>
  </si>
  <si>
    <t>Among the many factors that influence the voting behaviour of individual voters, various spatial characteristics have repeatedly been cited as important factors. The diverse impacts of spatial characteristics are collectively referred to as contextual effects. Contextual effects impact voters in different ways: through differences in the local geographical and socio-economic conditions, the varying influence of local communication interactions, observational influences, differences in local political socialisation and local campaigning, or through the effect of candidate residency. This article presents an overview of the most frequently discussed contextual effects and formulates a general typology of them.</t>
  </si>
  <si>
    <t>Josef Bernard</t>
  </si>
  <si>
    <t>Individuální charakteristiky kandidátů ve volbách do zastupitelstev obcí a jejich vliv na volební výsledky</t>
  </si>
  <si>
    <t>councillors, municipal elections, personal characteristics, Czech Republic, incumbency, voting behaviour, factors of election success, munici- palities.</t>
  </si>
  <si>
    <t>The article discusses the role of the personal characteristics of candi- dates in municipal elections as important factors influencing the candidates’ election success. Voters lacking sufficient or relevant information about the candidates and their political preferences can use knowledge of the candi- dates’ personal characteristics as specific cues or shortcuts in their choice. On the other hand, the candidates’ personal characteristics are the private resources they can use to influence the chance to getting elected. The article uses a logistic regression to analyse the impact of candidates’ personal char- acteristics on their electoral success in Czech municipal elections. A list of all candidates in the elections was used, including information about their so- ciodemographic and political characteristics and their election results. First examined is how a candidate’s ranking on the list of candidates can depend on his or her personal characteristics. Second, how a candidate’s election suc- cess can depend on his or her position on the list of candidates and on his or her personal characteristics is analysed. The list of candidates for the 2010 elections was combined with lists of candidates for several previous elections in order to investigate the influence of incumbency. The results suggest that incumbency is the dominant independent factor explaining the election suc- cess of individual candidates, yet other characteristics, such as sex, education, age or membership in political parties are important as well. In small munici- palities, the situation differs in some aspects from that in cities.</t>
  </si>
  <si>
    <t>Karolína Malcová</t>
  </si>
  <si>
    <t>Lokální aspekt volební podpory kandidátů do Senátu Parlamentu ČR</t>
  </si>
  <si>
    <t>friends-and-neighbours effect, locality, voting behaviour, elections to the Senate of the Parliament of the Czech Republic</t>
  </si>
  <si>
    <t>The article focuses on the local aspect of electoral support for candidates to the Senate, the upper house of Parliament of the Czech Republic. Senate elections use a majority run-off system in single-member constituencies. First, the article describes the friends-and-neighbours effect, a process of electoral geography whereby voters prefer their own local candidate (i.e. a resident of the particular municipality or area) to opponents from geographically more distant localities. Second, the article examines the phenomenon of 'local voting' in elections to the Czech Senate. The analysis covers all electoral contests from 1996 to April 2011, including by-elections (except in the four largest cities by population owing to a methodological problem). The data file comprises a total of 1420 candidates and their election results at the municipal level aggregated to three geographically defined areas. It specifically examines differences in electoral support for a candidate in his/her home locality (municipality of residence), in a nearby neighbourhood up to 10 km away, and the rest of the constituency. Finally, the article focuses on the role of the home municipality's size and monitors how local voting affects the level of voter turnout.</t>
  </si>
  <si>
    <t>Zdenka Vajdová, Josef Bernard, Jana Stachová, Daniel Čermák</t>
  </si>
  <si>
    <t>Síť institucionálních aktérů rozvoje malého města</t>
  </si>
  <si>
    <t>social network analysis, institutional actors in local development, Blatná, Český Krumlov, Velké Meziříčí</t>
  </si>
  <si>
    <t>The aim of the article is to describe the relations between institutions in the public, private and non-profit sectors that are considered the most important actors of negotiation and decision-making in local development. These institutions and the relations between them are defined as a social network. A study was carried out in the small Czech towns of Blatná, Český Krumlov and Velké Meziříčí, and data were collected in 2007 and 2008. The first part of the article describes the institutional actors, the collection of the relational data, and the context of the three towns that were studied. The analytical part consists of social network analysis. Basic quantitative characteristics are used to describe and compare the social networks of the institutional actors in the local development of the three towns. The conclusions indicate the unconditional significance of local public administration institutions and the significance of other local institutions; relations to extra-local institutions are rather weak. A section on methodology at the end of the article contains methodological notes on Hellinger divergence and SNA.</t>
  </si>
  <si>
    <t>Dan Ryšavý</t>
  </si>
  <si>
    <t>Tomáš Kostelecký</t>
  </si>
  <si>
    <t>Model predikce výsledků voleb - alternativní přístup k odhadům volebních výsledků ve volebních obvodech</t>
  </si>
  <si>
    <t>To provide reliable pre-election forecasts it is necessary to estimate the election results as precisely as possible in individual electoral districts. Such es- timates are traditionally based on a series of pre-election surveys in the individ- ual electoral districts. The article presents an alternative method of making pre- election estimates, which combines the results of national representative sur- veys and information on the spatial distribution of party support from the pre- vious election, and the results of the model-based estimates are compared with traditional survey-based estimates. The article demonstrates the usefulness of the model-based approach and discusses the conditions that either support or impede the quality of model-based estimates</t>
  </si>
  <si>
    <t>Zdenka Vajdová, Tomáš Kostelecký</t>
  </si>
  <si>
    <t>Politická kultura lokálních společenství: Případ tří měst</t>
  </si>
  <si>
    <t>The Almond-Verba analytical model of political culture and Putnam’s ideas on the role of socio-cultural and historical aspects of civic culture are the basis for the description of local political culture. The empirical evidence – standardised interviews on a representative sample of citizens in three different Czech towns and a sample of their local political elites – was collected in the research project “Politi- cal Culture in Local Communities” during 1994. Local political culture is described: (1) in terms of general value orientations – clientelism, paternalism, trust and tradi- tionalism; the key role seems to be played by an attitude towards “myself and power” labelled as “outsider symptom” according to the concept of “Established and Outsiders” put forward by Norbert Elias; (2) in terms of the attitudes towards the lo- cal political system in their cognitive, evaluative and emotional aspects; (3) in terms of political behaviour as participation in municipal elections. There is attempt to test empirically Schöpflin’s idea of three segments of post-communist societies differen- tiated by political culture patterns – traditional, communist and liberal. The impor- tance of the “outsider symptom” for the extent of political participation and for the distinguishing of political culture patterns is repeatedly demonstrated on the empiri- cal data.</t>
  </si>
  <si>
    <t>Miroslav Gregor, Libor Caha</t>
  </si>
  <si>
    <t>Volby a okresy</t>
  </si>
  <si>
    <t xml:space="preserve">Andrea Smolkova, Stanislav Balík </t>
  </si>
  <si>
    <t xml:space="preserve">Personalizace na komunální úrovni: existuje a lze ji v českém prostředí zkoumat? </t>
  </si>
  <si>
    <t xml:space="preserve">Středoevropské politické studie </t>
  </si>
  <si>
    <t xml:space="preserve">personalizace; Česká republika; místní volby; preferenční hlasování; volební chování; volební systém; výzkumný design </t>
  </si>
  <si>
    <t>Against the background of current research and literature, the article discusses local level-personalization in the Czech Republic as well as the ways it can be studied. Emphasising topics such as personalization of the electoral behaviour, electoral system, and political elites’ strategy, the authors present a novel research design aimed at identifying and better understanding the phenomenon of personalization on the local level. The research design develops some original identifiers such as popularity of the candidate, while also employing traditional criteria such as preferential voting or incumbency effect.</t>
  </si>
  <si>
    <t xml:space="preserve">Karolína Musilová </t>
  </si>
  <si>
    <t xml:space="preserve">Možnosti aplikace konceptu postmateriálního štěpení na substátních úrovních </t>
  </si>
  <si>
    <t xml:space="preserve">Cleavages; Postmaterial Cleavages; Local and Regional Level; Multilevel Governance </t>
  </si>
  <si>
    <t>The paper deals with the possibility of application of post-material – material cleavage at the local and regional level. Although the concept was originally designed for central level of political system decades ago, it is still relevant for different reasons. Through analysis of current state of research in respective field and existing papers on cleavages at the subnational level, the paper seeks for conditions under which concept of cleavages may be transferred at the subnational levels of governance. The concept of multilevel governance is then used to define specific features of different levels and to prove to possibility of such transfer. The results show the concept may be adapted at local and regional level, however it´s crucial to adjust the selected definition of cleavage, especially in terms of institutional manifestation.</t>
  </si>
  <si>
    <t xml:space="preserve">Michal Pink, Jiří Seidl, Michaela Skibová, Jaromír Vojtaj </t>
  </si>
  <si>
    <t xml:space="preserve">Personální (ne)stabilita komunálních zastupitelstev v Plzni a Ostravě </t>
  </si>
  <si>
    <t xml:space="preserve">Municipal assembly; Municipal policy; Ostrava; Plzeň; Party – switching; </t>
  </si>
  <si>
    <t>The submitted text deals with the problem of party switching in the environment of elected community bodies. The basic sample consists of the community councils of Ostrava and Plzen, two large statutory cities with city councils, and smaller councils of individual city wards, which were, or have been in existence during the last two decades. The basic question to which the text seeks an answer is to what extent individual council members were repeatedly elected in the period under study, and whether they were elected on the same platforms or whether their political party affiliations changed.</t>
  </si>
  <si>
    <t xml:space="preserve">Radovan Brtník, Vlastimil Havlík </t>
  </si>
  <si>
    <t xml:space="preserve">Personalizace volby v kontextu konceptu voleb druhého řádu. Případ voleb do zastupitelstva Jihomoravského kraje v roce 2008 </t>
  </si>
  <si>
    <t xml:space="preserve">Czech Republic; Political parties; Preferential voting; Regional elections; Second-order elections; </t>
  </si>
  <si>
    <t>The theoretical concept of second-order elections has become a useful tool to analyze sub-national and/or supranational elections. This paper tries to apply the concept to the regional elections in the Czech Republic and to challenge the concept by analysis of the personalization of the vote in the regional elections to the assembly of South Moravia in the year 2008. Working with the electoral results (especially with preferential voting), the authors argue that the decisions and preferences of voters were influenced not only by the situation in the main political arena (e.g. by the governing or opposition role of political parties) but also by the composition of party lists, in terms of candidates’ connections locally.</t>
  </si>
  <si>
    <t xml:space="preserve">Stanislav Balík </t>
  </si>
  <si>
    <t>Radniční koalice po komunálních volbách 2006</t>
  </si>
  <si>
    <t xml:space="preserve">Local executive coalitions; Local politics </t>
  </si>
  <si>
    <t xml:space="preserve"> The aim of this article is to analyze local executive coalitions and mayors. The research covers 68 municipalities. The article focuses on type of executive coalition, the members of coalitions, the force of the parties in the coalitions, relations between parties and on mayors. The main outcome of the research is that the largest coalitions are those which do not support competitiveness in party systems – grand, oversized, wide and all-embracing coalitions.</t>
  </si>
  <si>
    <t xml:space="preserve">Michal Pink, Josef Smolík </t>
  </si>
  <si>
    <t xml:space="preserve">Komunální volby a krajně pravicové politické strany v České republice v roce 2006 </t>
  </si>
  <si>
    <t xml:space="preserve">marginal political parties; Municipal election 2006; Law and Justice (PaS); National Party (NS); </t>
  </si>
  <si>
    <t>This paper examines the electoral results of two extreme right-wing parties, namely Národní Strana and Právo a Spravedlnost in the 2006 local elections. The basic method chosen is a comparative study of their electoral results at the level of those municipalities where they were present. Local results for the two political parties are also compared and contrasted with their previous performance in parliamentary elections. Additionally, a longer-term analysis of electoral support for Sdružení pro Republiku – Republikánská strana Československa and its successors present in the above elections will be investigated. The distribution of electoral support will be attributed to selected socioeconomic factors, number of young voters, education, nationality, and number of religious people in society. On this basis the presented text will try to show the interdependence of electoral behaviour.</t>
  </si>
  <si>
    <t xml:space="preserve">Pavel Šaradín </t>
  </si>
  <si>
    <t xml:space="preserve">Volební účast ve volbách do obecních zastupitelstev v ČR </t>
  </si>
  <si>
    <t xml:space="preserve">Turnout; Elections; Municipalities; Czech Republic; </t>
  </si>
  <si>
    <t>This article examines the voting behaviour in the local elections between 1994-2002 in the Czech Republic. The analysis is based upon data taken from voter turnout in former district towns, districts, regional towns, regions and selected aspects of turnout. The paper identifies significant difference in voter behaviour within regions and argues that there might be an emerging trend in this area. The most sticking difference in voter turnout is between large cities and smaller urban areas. Moreover, the data suggests that there is a particular regional difference. For example voter turnout in South Moravia, East Moravia and East Bohemia districts is higher than districts in Northern Bohemia and Northern Moravia. The difference appears to depend upon levels of unemployment, cultural traditions and other social factors.</t>
  </si>
  <si>
    <t>Miroslav Mareš</t>
  </si>
  <si>
    <t>Etnické a regionální subjekty ve stranickém systému České republiky</t>
  </si>
  <si>
    <t>Ethnic and regional parties; Moravian movement; Roma parties; Czech party system;</t>
  </si>
  <si>
    <t>The party family of ethnic and regional parties in the Czech Republic has a marginal position in the party system. At the beginning of the 90´s the Movement for self-governing democracy – Society for Moravia and Silesia were relevant part of the system. Currently the Moravian, Roma, Polish and other ethnic or ethnoregional parties are not able to mobilise ethnic or regionally patriotic voters. On regional and muncipial level non-autonomous independent movements are important in some regions. In the Senate the Movement of Independents for a Harmonic Development of Muncipalities and Towns is represented by one Senator.</t>
  </si>
  <si>
    <t>Michal Soukop, Hana Hurtíková</t>
  </si>
  <si>
    <t>Vyvážená politická komunikace na lokální úrovni? Novela tiskového zákona a její naplňování v obsahu obecních zpravodajů krajských měst České republiky v roce 2014</t>
  </si>
  <si>
    <t>Acta Politologica</t>
  </si>
  <si>
    <t>local political communication; municipal periodicals; amendment to the Press Act in 2013; municipal elections 2014; the balance of political content; democratic culture</t>
  </si>
  <si>
    <t>Municipal periodicals, as a tool of political communication at the local level, have the potential to improve citizens‘ awareness and thus the quality of local administration. However, in the past they faced criticism because of the imbalance and favouring of the ruling coalitions, which the amendment of the Press Act of 2013 responded to. The article focuses on the analysis of the balance of the political content of the municipal periodicals of the regional towns in the Czech Republic during the 2014 election year. Emphasis is placed on testing the assumption that ruling coalition will be favoured in the content of municipal periodicals, not only before the municipal elections (Autumn 2014). By the quantitative content analysis of the text of the municipal periodicals the article verifies the balance of the frequency of the mentions about coalition and opposition parties, with objective consideration of the social importance of the parties. The article highlights the persistent problems with the continual imbalance in the political content of the municipal periodicals in favour of the municipal coalition and suggests a partial solution to the problems.</t>
  </si>
  <si>
    <t>Ilona Masopustová, Petr Jüptner</t>
  </si>
  <si>
    <t>Mzdové prostředky územních samospráv jako nástroj hodnocení decentralizace v České republice?</t>
  </si>
  <si>
    <t>local government; decentralization; local bureaucracy; public administration reforms</t>
  </si>
  <si>
    <t>There isn´t general consensus concerning the tools for evaluating of decentralization and public administration reforms. Comparison of impacts and tools for the evaluation of decentralization process is complicated mainly by a different arrangement of public administration, researching only partial aspects of decentralization or lack of key data. The aim of this paper is to legitimize the innovative approach of evaluation of the decentralization reforms through an analysis of subnational units´ staff. This consideration is based on correlation which suggests that countries with a higher degree of autonomy of subnational units usually have a wider bureaucratic apparatus of self-governments. In this context we answer whether the evaluation of Czech decentralization is relevant through an analysis of self-governmental staff and under which methodological preconditions. We worked with fragmented statistical unique and unpublished primary data about the self-governmental staff obtained from registers of the Ministry of Interior, the Ministry of Finance and the Czech Statistical Office.</t>
  </si>
  <si>
    <t>Barbora Burešová, Stanislav Balík</t>
  </si>
  <si>
    <t>Kdo jsou iniciátoři místních referend v ČR?</t>
  </si>
  <si>
    <t>local referendas; Czech local policy; initiators of referendas</t>
  </si>
  <si>
    <t>Who are initiators of local referendas in the Czech Republic? This topic is not deeply examined in the Czech space. Most of the research are focused on legislative rules and their using or on quantitative analysis, where and when the referendas were held and if they were successful. However, there is one important thing which is not explained. There is missing explanation, which is focused on initiation of referenda and actors who participate in this process. The answer is very important, because as we can see from different kind of research – the political actor – is very often the most important part of the process. Based on this, the main goal of this research is to identify initiators of local referendas in period 2006-2016 and explain them.</t>
  </si>
  <si>
    <t>Bronislav Jaroš, Stanislav Balík</t>
  </si>
  <si>
    <t>Nové komunální volby v ČR 2002–2017: blokující menšiny?</t>
  </si>
  <si>
    <t>local politics; early local elections; Czech Republic</t>
  </si>
  <si>
    <t>The aim of this article is to clarify circumstances which are associated with dissolutions of local governments in the Czech Republic and holding new local elections. Two important sources are used to shed light on this problem: electoral data and a telephone survey in municipalities where one or more early elections were held from 2002. Such a comprehensive study has been missing up to now. The results show that, in most of the cases, new elections are caused by pragmatism of minorities in small governments with seven and less seats. Such small governments are the most common in the Czech Republic. Members of these minorities resign and cause early elections with the aim to get more power than they had after regular elections.</t>
  </si>
  <si>
    <t>Karel B. Müller</t>
  </si>
  <si>
    <t>Dobré vládnutí a jeho aktéři v postkomunistickém happyvillu aneb jak rozhodovat v zájmu těch, kteří nejsou slyšet</t>
  </si>
  <si>
    <t>local politics; political elites; political participartion; political change; good governance; democracy; postcommunism</t>
  </si>
  <si>
    <t>The paper focuses on the interpretation of the causes, forms, and bearers of political change which, at the local level, led to the promotion of good governance, characterized by a high degree of transparency, openness, and efficiency. Conceptually, the research has drawn upon the complementary concepts of civil society, and focused on the small size towns (5 to 15 thousand) in the Czech Republic. A multiple-case methodology was applied, and it combined use of both qualitative and quantitative methods. Among the most important findings was that (1) political elites were confronted with a civic environment which was imbued by negative and protest-like feedbacks, and nearly lacked the matter-of-fact civic feedbacks; that (2) the political factions performed many crucial both manifest and latent functions; that (3) parents with small children were among the most active civic groups when it comes to shaping public space; that (4) in terms of the general public, a clear correlation between the level of education, and a sense for plurality of opinions and interests was surprisingly not found; and (5) in the metropolitan suburban environment, compared with the smalltown environment, a higher concentration of opinion leaders resulted both in the greater frequency and intensity of protest participation, and into a more uneasy accumulation of political reputation. The results of analysis also verified the selection of the studied cases; they have been indeed characterized by a high degree of good governance attributes.</t>
  </si>
  <si>
    <t>David Vogt</t>
  </si>
  <si>
    <t>Politically Active Civil Society in the Liberec Region: Traditional Associations, Independents or Local and Regional Political Groupings in Municipal Elections 2010 and 2014</t>
  </si>
  <si>
    <t>political geography; civil society; democracy; social capital; Liberec Region; municipal elections; local and regional movements; traditional associations</t>
  </si>
  <si>
    <t>Based on theories of relations between democracy and civil society and the concept of social capital especially in the version of Robert Putnam (1993) but also regarding his critics (Kwon 2004), this paper applies approaches of political geography to the study of politically active civil society outside traditional political parties in the Liberec Region of Czechia – a relatively small territory comprising many types of social, historical-cultural and natural environments. It tries to find and map differences in geographical (spatial) distribution of several types of such political civil activities and to determine some key geographical or geographically distributed factors with an impact on it. This paper focuses on a relatively untraditional role of civil society organizations (beside classical political parties) – that of direct participation and success in (municipal) elections. It presents predominantly results of the analysis of data from municipal elections in 2010 and 2014, focused on the success of several types of untraditional, local or regional political movements, which had created candidate lists. Employed methods are particularly multiple linear regression and spatial autocorrelation. There is apparent differentiation according to the historical border of the Nazi-occupied and formerly predominantly ethnic German area, while influences of settlement structure or local particularities are also visible.</t>
  </si>
  <si>
    <t>Vít Skála</t>
  </si>
  <si>
    <t>Vliv sociálního kapitálu na rozvojový potenciál venkovských obcí</t>
  </si>
  <si>
    <t>Social capital; rural development; effective government; regional government; public policy; countryside</t>
  </si>
  <si>
    <t>There are more than five thousands of small municipalities in the Czech Republic with less than 3000 inhabitants. It is very difficult to strategically govern so vast amount of individual independent entities. Leaders, situation and stage of development vary municipality to municipality, and it is not easy to find some general pattern applicable to all of them. Some of these municipalities are growing, some of them not. Why? What causes such differences? There are several researches based on the regional typology trying answer these questions. But we can find two similar municipalities situated close to each other (same regional typology) but one is growing, and the second one is declining. This article introduces ambitious approach trying to explain these differences. Particular attention is paid to social capital as crucial phenomenon influencing municipalities’ development potential. Case studies are used as a research design. One hundred individual characteristics are examined in 18 selected villages from three different counties in Czech Republic. One-half of these are growing ones, the second half are declining. There were found ten indicators compounded in the index of municipality development potential. Open composition of this index allows diversification of public policies according to particular needs of individual municipalities.</t>
  </si>
  <si>
    <t>Martina Urbanová</t>
  </si>
  <si>
    <t>Malá města Středočeského kraje jako aktéři meziobecní spolupráce</t>
  </si>
  <si>
    <t>small town, inter-municipal cooperation, microregion, local action group, metropolisation</t>
  </si>
  <si>
    <t>Small towns are the natural centers of rural areas and have a role to play in rural development. Their development potential applied mainly in cooperation with other municipalities - within micro-regions and other regional bodies. This paper focuses on the Central Bohemia Region, where the consequences of the process manifested metropolisation and considerable fragmentation of the settlement structure (in comparison with other regions, the Central Bohemia Region has the highest proportion of the population living in municipalities with up to 1999 inhabitants). Meaning metropolisation process lies in its potential impact on the ability of small towns to fulfill the role of peripheral center of rural areas. This paper will focus on ways of exploring the role of small towns in regional development. The focus of paper represents two basic questions. (1) To what extent are the same small town in the Central Region with micro-centers and other regional bodies. (2) What about the interrelations between representations of small towns with management the intermunicipal cooperation.</t>
  </si>
  <si>
    <t>Matěj Trávníček</t>
  </si>
  <si>
    <t>Současná podoba a perspektivy volebního systému pro komunální volby v České republice</t>
  </si>
  <si>
    <t>local elections, electoral system, electoral reform, electoral engineering, Czech politics</t>
  </si>
  <si>
    <t>The focus of this article is to introduce current state of Czech local electoral system, with all of its variables and as well shortly point out history of its development. Later, there is an effort to elaborate electoral system effects and an attempt to categorize it. Final section is dedicated to electoral engineering, which in context means at first a possibility of creating the electoral districts for a purposes of local elections and secondly contemporary (year 2013) proposals to cahnge electoral system.</t>
  </si>
  <si>
    <t>Vratislav Havlík, Jana Kotrbová, Kristina Špottová</t>
  </si>
  <si>
    <t>Cílená proměna magistrátů českých velkoměst jako základ úspěchu? Příspěvek k evropeizaci komunální polity</t>
  </si>
  <si>
    <t>communal polity, municipality, structural funds, europeanisation, Olomouc, Ostrava</t>
  </si>
  <si>
    <t>The article tracks and analyses changes that appeared on the level of municipalities after the admission of the Czech Republic to the European Union. It deals with two Czech cities, namely Olomouc and Ostrava and uses their cases as a best practice examples. Concerning the time setting, they are taken into consideration since the beginning of the current budgetary planning period of the EU, thus approximately since 2007. The text concentrates on the structural changes of polity, with special emphasis on the setting of the procedures and departments connected to structural funds. Its ambition is not to make any major generalizations but to show how the two cities performed in the adaptation to this aspect of europeanisation.</t>
  </si>
  <si>
    <t>Jaroslav Čmejrek</t>
  </si>
  <si>
    <t>Demokratický deficit v lokálním politickém prostoru ČR: možnosti a meze analýzy</t>
  </si>
  <si>
    <t>local democracy, democratic deficit, voter turnout, political competition, governance</t>
  </si>
  <si>
    <t>Democratic deficit belongs to the most discussed topics in Czech political science arena. Usually, it is being perceived as aproblem of the institutional development of the European Union. This article focuses on the democratic deficit and its problems of legitimacy in the context of local governance and strives to indicate research possibilities of this phenomenon in the development process of the local public administration in theCzech Republic.</t>
  </si>
  <si>
    <t>Ilona Kruntorádová</t>
  </si>
  <si>
    <t>Regionální patron jako fenomén reprezentace zájmů</t>
  </si>
  <si>
    <t>local government, interests, interest groups, regional patron, cumul des mandats, autonomy of local government</t>
  </si>
  <si>
    <t>Way of promoting the municipal actors´ interests differs across Europe. Southern European model based on the accumulation of mandates, strong personal relationships and the position of mayor as a local leader and northern European model based on indirect interest through interest association can be considered in conformity with classic vertical typology of Page and Goldsmith as the end points of the continuum. The aim of this paper is (1.) to reveal specific way of promoting the interests of Czech municipalities through the phenomenon of "regional patron" based on empirical research and (2.) to define the position of the Czech Republic as outlined in the continuum.</t>
  </si>
  <si>
    <t>Kateřina Vojtíšková</t>
  </si>
  <si>
    <t>Rozvoj kultury v malé obci Středočeského kraje</t>
  </si>
  <si>
    <t>small municipality, regional development, local culture, citizen participation</t>
  </si>
  <si>
    <t>This study attempts to understand a local development in one rural village in the Central Bohemian region of the Czech Republic. A case study has been conducted in small municipality called Zelená (N=300) in order to investigate the role of a mayor as a local authority and examine more closely her role and role of local government in local development, particularly in the field of culture (library, museum, social events) since the village is characterized by unusual public expenditures on culture. The analysis focuses on political process from 1989 and examines budgeting in the last decade. The result of the study shows significant promotion of cultural events and genesis of minor rural tourist site managed by mayor. However this achievement has not been adequately negotiated with citizens and improvement of local quality of life or citizen participation can be disputed.</t>
  </si>
  <si>
    <t>Jan Čopík</t>
  </si>
  <si>
    <t>Proměny lokálních politických mechanismů v prostředí české územní samosprávy</t>
  </si>
  <si>
    <t>19th and 20th century, municipal administration, elections, political party, elec- toral party, the process of modernization, polemics</t>
  </si>
  <si>
    <t>Modern local administration in the Czech Republic was established more than 160 years ago. Throughout the decades that followed, the form of this local administration was influenced by changes of political regime at the national level. However, long-term continuity is evident in many municipal administrations – both on a personal level, and in terms of cleavage lines. Using the example of several municipalities, the article focuses on the transformation of local political mechanisms - particularly in the Cisleithan period and the interwar Czechoslovakia period. Specifically, it mainly deals with the establishment of local government bodies and polemic transformations within local governments.</t>
  </si>
  <si>
    <t>Kompletní jmenná databáze kandidátů do zastupitelstev měst a obcí jako nástroj pro výzkum populace kandidátů a zastupitelů</t>
  </si>
  <si>
    <t>database of election candidates, municipal elections, incumbency, factors of voter turnout, local politics</t>
  </si>
  <si>
    <t>The author of the paper presents a complete historical database of municipal election candidates (from the year 1994) and its possible use in the study of various research topics. The database, elaborated on the basis of official electoral data from the Czech Statistical Office, includes basic political features of individual candidates and some of their socio-demographic features. Its main advantage is the possibility to identify repeated candidates and incumbents and the possibility to link the data to other databases containing information on municipalities. The database was used in a study of factors influencing the chance of candidates to be elected, in a study searching the determinants of voter turnout and in testing a hypothesis about decreasing numbers of candidates in small municipalities.</t>
  </si>
  <si>
    <t>Zuzana Machová</t>
  </si>
  <si>
    <t>Volební právo cizinců v komunálních volbách České republiky a jeho využit</t>
  </si>
  <si>
    <t>electoral law, local elections, foreign nationals, municipality, European Union, european law</t>
  </si>
  <si>
    <t>The article sets itself a task to evaluate the using of voting right by foreign nationals in local elections in the Czech Republic. It shows the approach of other member states of European Union to the voting right of foreign nationals in local elections, the legislative framework and the legal position of foreign nationals in the Czech Republic. The centre point of the article lies in the real experience of the foreign nationals, mayors and workers of municipal authorities with voting right in the local elections. Information gained during the research allows to study the practice of voting right. During the research there were discovered reasons why the foreign nationals participate or not in local elections. There were explained opinions of foreign nationals about the quality of information of their possibility to participate in local elections and about the conditions of voting right declared by state. Opinions and ideas of foreign nationals are compared with the opinions and experience of mayors or workers of municipal authorities and state institutions. The research was originally part of the diploma thesis worked out by Zuzana Machova at the Institute of Political Studies at Faculty of Social Science at Charles University in Prague.</t>
  </si>
  <si>
    <t>Radek Kopřiva</t>
  </si>
  <si>
    <t>Analytické možnosti využití preferenčních hlasů při výzkumu volebního chování ve volbách zastupitelstev obcí</t>
  </si>
  <si>
    <t>Candidate list, preferential vote, municipal election, municipal council, variation coefficient, the electoral system, electable/non-electable spot in the candidate list</t>
  </si>
  <si>
    <t>In municipal policy research the issue of party systems is one of the core areas of interest. Mainly the variables that shape party systems are studied. In this context, in a number of case studies attention is devoted to local contextual factors which influence the decisions of voters in elections of municipal councils, and which are often used in the conclusions of such conceived works to interpret both personnel and party filling of positions in local politics. A smaller number of analytical works are based on the “reverse” (inductive) view. Their goal is usually to understand and explain the forms of behaviour (usually of voters) on the basis of available data (mostly election results). This second view is also used in a work whose results are published in this article. The work deals with preferential votes for candidates running for representative seats in the municipal elections. The key objective is to verify the applicability of this data to interpret voting behaviour and the fundamental nature of the local political process.</t>
  </si>
  <si>
    <t>Pavel Šaradín</t>
  </si>
  <si>
    <t>Reformy územní samosprávy. Pohled obecních a krajských zastupitelů</t>
  </si>
  <si>
    <t>Local government, reforms, regional government, Czech Republic</t>
  </si>
  <si>
    <t>The goal of the text is to show in what manner the selected reforms in the area of local and regional politics are perceived by the representatives of both levels of the territorial authorities. Several questionnaires were carried out in the Czech Republic, whose nature was to discover the opinions and attitudes of the local representatives, among other things regarding the administrative and territorial reforms. Simultaneously, at the end of 2011 and the beginning of 2012, the first survey of regional representatives was carried out. The questions which were concerned with reforms were similar in both groups of representatives, which allows for their comparison. It can also be said that the main debates in the Czech Republic concentrate on the issues of the introduction of elements of direct democracy, or as the case may be, several reform measures such as changes in financing or the direct elections of mayors. In the proposals of the politicians, there is primarily a lack of solutions to the issue of the significant municipal disintegration.</t>
  </si>
  <si>
    <t>Michal Kubálek, Václav Bubeníček</t>
  </si>
  <si>
    <t>Charakter lokální politiky v suburbánním politickém prostoru</t>
  </si>
  <si>
    <t>Political conflict, local political system, plurality, cleavages, local party system, suburbanization.</t>
  </si>
  <si>
    <t>This paper presents the results of a case study of the local political environment of a specific smaller medium-sized municipality in the vicinity of Prague (Roztoky), i.e. a suburban area having the distinctive nature of a transforming social environment, primarily in relation to developer construction and subsequent increasing population coming mainly from the capital city. The study deals with the relevance of the question of the changing social environment on the local political process. The research is particularly focused on the issue of changes in the nature of local politics, local cleavages, the process of forming coalitions, voting behaviour and the format of the party system and reflection on whether the effects of social and demographic changes in some of the examined aspects can be confirmed.</t>
  </si>
  <si>
    <t>Sabina Ali, Filip Machart, Martin Kryšpín Vimmr</t>
  </si>
  <si>
    <t>Negativní aspekty slučování municipalit: analýza akademické diskuze</t>
  </si>
  <si>
    <t>Municipal amalgamation, municipal mergers, negative aspects of amalgamations, consolidation reforms</t>
  </si>
  <si>
    <t>This paper analyses negative aspects of municipal amalgamations in the european context. It focuses on two basic questions: What are risks of municipal amalgamations? Which negative consequences of municipal amalgamations are the most frequently mentioned in the academic discusion? Four european academic sources are analysed in this paper: two compilations edited by Paweł Swianiewicz (Consolidation or Fragmentation? The Size of Local Government in Central and Eastern Europe, 2002; Territorial Consolidation Reforms in Europe, 2010), academic journal Local Government Studies which studies problematics of local politics in general and academic journal Scandinavian Political Studies which focuses on different topics of politics in Scandinavia. The analysis of academic sources is limited by the time period from 2000 to 2012. During the research, there were created six categories of arguments against municipal amalgamations (based on basic categorization made by P. Swianiewicz). These categories cover these areas: Functionality of local community, institutional problems, access to local administration, voting behaviour, tensions in municipalities and economical problems. The way the arguments are distributed between different categories is discussed in the conclusion.</t>
  </si>
  <si>
    <t>Petr Jüptner</t>
  </si>
  <si>
    <t>Přímá volba starostů v evropské komparaci a české diskusi</t>
  </si>
  <si>
    <t>Local politics, direct election of mayors</t>
  </si>
  <si>
    <t>The aim of this article is to process the topic of extension of direct mayor election in the European comparison which creates a context for processing of development of the Czech political debate on the introduction of direct mayor election during the coalition government of Petr Nečas. Through content analysis of government documents are analysed three main issues: the proposed model of direct mayor election, a new position of mayors in the municipal order (local government system) as well as the possible impact of the proposed changes. Special attention is paid to the close relationship between the government proposal and Slovak model of direct elections.</t>
  </si>
  <si>
    <t>Irène Bouhadana</t>
  </si>
  <si>
    <t>The Transformation of Local Governance through the Digital Revolution in Czech Republic</t>
  </si>
  <si>
    <t>E-Governement, E-Administration, information and communication technologies (ICT), local authorities</t>
  </si>
  <si>
    <t>At the digital era, local authorities are especially concerned by the implementation of the e-government. Indeed, a new conception of the running of public services has been elaborated since the digitalization is not only a computerization of the administration. Besides, this transformation occurs in public administrations not only at State level but at local level as well. In this context, local authorities are directly concerned by this wide transformation of public services. It means that implementing e-services at local level leads a new conception of the local good governance. This process has been analyzed in Czech Republic where it was necessary to realize a restructuration of some state department to implement changes issued by digitalization. Moreover because public services are decentralized, Czech local authorities are responsible for defining strategies and policies within their spheres of competences. Consequently, local authorities have henceforth a new responsibility due to the intervention of ICT in local governance.</t>
  </si>
  <si>
    <t>Jaroslav Čmejrek, Jan Čopík</t>
  </si>
  <si>
    <t>Osadní výbory a jejich samosprávný potenciál</t>
  </si>
  <si>
    <t>local public administration, settlement structure, self-government, neighbourhood committees</t>
  </si>
  <si>
    <t>The Czech Republic is characterised by a disintegrated nature of settlement structure. There are about 6,250 municipalities in the country with only 10.2 million inhabitants. This fragmentation impedes progress in public administration reform, decentralization and especially establishment of effective self-government at municipal level. The paper deals with neighbourhood committees, which the council may set up within subdivisions of the municipality. A subdivision will, as a rule, correspond to a former municipality hat later merged with another municipality. The article focuses on a problem of neighbourhood committees, their role in historical development of the Czech local public administration and their self-governing potential in public administration reform.</t>
  </si>
  <si>
    <t>Josef Bernarnd, Tomáš Kostelecký</t>
  </si>
  <si>
    <t>Části obcí s vlastní samosprávou a bez ní: Vliv administrativního statusu části obce na její rozvoj</t>
  </si>
  <si>
    <t>local development, small municipalities, small communities, local government, development of municipalities, size and democracy</t>
  </si>
  <si>
    <t>The paper deals with the analysis of socio-economic and infrastructural differences of small communities disposing of their own local government and communities which form a part of a bigger municipality and don’t dispose therefore of their own local government. The authors seek an answer to the question what impact has the administrative status of a community on its development. The analysis is enabled by a specific feature of Czech municipal structure in which both small communities with and without own local government exist. The results indicate that the impact of the administrative status on development is generally very weak and can be observed rather in bigger communities.</t>
  </si>
  <si>
    <t>Václav Bubeníček, Michal Kubálek</t>
  </si>
  <si>
    <t>Konfliktní linie v malých obcích</t>
  </si>
  <si>
    <t>cleavage, conflict, local political system, plurality, small municipality, legitimacy</t>
  </si>
  <si>
    <t>The article is a case study of the political process in small municipalities. The question of the existence and character of cleavages is investigated on three levels. On the example of one municipality, the premises of the politological theories involved in the function of political systems in small municipalities, while being focused on conflict and its nature, are verified on the basis of quantitative data and qualitative research. The character of actors of the conflict in municipalities and collective legitimacy of disputes are then further investigated. The results of the study, which presents a gradually improving specification of the interpretation of the cleavage in municipalities, lead us to the question of the possibilities of applying individual theoretical approaches in a given, specific area of investigation.</t>
  </si>
  <si>
    <t>Stanislav Balík</t>
  </si>
  <si>
    <t>Politická a stranická stabilita obecních orgánů 1990–2010. Případová studie obcí okresu Šumperk</t>
  </si>
  <si>
    <t>local elections, political parties, Šumperk district, mayors</t>
  </si>
  <si>
    <t>Local elections 2010 in the Czech Republic were already the sixth local elections after the democratic changes brought by the 1989 year and they were held 20 years after the first local elections organized in 1990. Chat does the Czech local self–government look like after these 20 years? Local authorities are the most powerful bodies. To which extent are todays assemblies alike (personally, politically) to those elected in 1990? Did any changes happen? Were the changes continuous? And what is the answer to the same questions applied to the mayors? The article Political and Party Stability of the Local Bodies 1990–2010 tries to find answers to these questions by the use of the method of case study which analyses 79 municipalities of Šumperk district between the years 1990–2010.</t>
  </si>
  <si>
    <t>Stabilita volební podpory politických stran v komunálních volbách</t>
  </si>
  <si>
    <t>voting behaviour, election stability, party identification, local elections, political party</t>
  </si>
  <si>
    <t>This article deals with the problem of the stability of the voting support of political parties in communal elections. The theory of party identification is commonly used to interpret the stability of voting behaviour in national elections. With regard to this, the article asks the question whether voting behaviour in communal elections is stable, and whether it can be interpreted as a result of a positive relationship of voters to political parties. The article summarizes the current findings on the voting behaviour of the electorate in communal elections, and subsequently describes in detail the findings and starting points of the theory of party identification. The core is the case study of the town of Žatec, and the analysis of the voting behaviour and party identification of the Žatec voters.</t>
  </si>
  <si>
    <t>Glossa marginalis. Nejmladší zastupitelé, co o nich víme?</t>
  </si>
  <si>
    <t>local councillors, political participation of young people, trust, online survey, Olomoucky region, Zlinsky region</t>
  </si>
  <si>
    <t>In municipal councils of Czech municipalities a councillor under 25 years of age is hard to come by. A survey among municipal councillors in two Moravian regions shows that young councillors do not differ from their older counterparts in the degree of willingness to stand for re-election and in incumbency success rate. Only a small portion of these councillors are a member of a political party; however, party members are more active about their re-election. Responses obtained through an online questionnaire show that the youngest councillors are aware of their role (more frequent participation in addressing public issues) but it appears as if they felt alone in this (relatively small frequency of repeated contact with politicians); furthermore, a majority of them do not want to be linked with any political party or agitation even if they consider work in a party to be an effective instrument for achieving change. Compared to their peers outside the council, the youngest councillors have less trust in political parties, the Chamber of Deputies but also trade unions which for them symbolise big politics from which they keep distance. Similarly, they also show a reduced measure of interpersonal trust; they question the probity and selflessness of most people.</t>
  </si>
  <si>
    <t>Oto Potluka, Lenka Slavikova</t>
  </si>
  <si>
    <t>Impact of Floods on Local Political Representation</t>
  </si>
  <si>
    <t>local governments, floods, political process</t>
  </si>
  <si>
    <t>Natural disasters have significant material and social impacts on the communities affected. It may also influence the result of the political process, especially at the local level. Therefore, the paper investigates the political consequences of the disastrous floods in the Czech Republic with the focus on the largest floods in 2002. Its main goal is to test the hypothesis that floods in the Czech Republic influenced the results of local elections, i.e. that floods caused changes in local representations of those municipalities, which were affected by floods just before the local elections. The hypothesis was formulated on the basis of the current distribution of responsibility in the Czech system of flood protection (responsibility is shared by citizens, local governments and the national government). There have been used data concerning the elections at the local level held in November 2002 and data on flood damages. The data sample included not only those municipalities affected by floods, but also those which weren’t affected. It enabled to verify the plausibility of the results. The statistical analysis shows that there was no statistically significant influence of floods on re-election of candidates standing for their offices again. There was a moderate influence on the participation of the electorate in the elections.</t>
  </si>
  <si>
    <t>Kontinuita a diskontinuita ve vývoji lokální politické reprezentace Dva přelomy v politickém životě tří municipalit</t>
  </si>
  <si>
    <t>political continuity / discontinuity, local politics, small municipalities</t>
  </si>
  <si>
    <t>The paper deals with the development of the local political representation in three Czech municipalities. Two of them are rural villages with less than 1 000 inhabitants, the third municipality is a town with 10 000 inhabitants. The paper focuses on three aspects of continuity and discontinuity in local politics: (1) structure of the local council and duration of representatives’ activity in the council, (2) continuity of the local political parties and (3) personalities and families in the local politics. Two periods of change and stabilization of the local politics are compared: the period of the pre-war Czechoslovakia and the period after 1989.</t>
  </si>
  <si>
    <t>Ministerská diskuse k případnému zavedení přímé volby starostů: velmi nízká priorita?</t>
  </si>
  <si>
    <t>local politics, direct mayor vote</t>
  </si>
  <si>
    <t>Author of this article presents and analyses (through content analysis) a content of document „Analysis of a possibility to implement the direct mayor vote” which was elaborated by the Ministry of Interior of the Czech Republic. Author formulates two hypotheses – relevant political actors have in fact no interest to implement a direct mayor vote in the Czech Republic, and a revision and amending of legislation on local government system has low priority in the Czech Republic – and he tries to find out relevant points in the mentioned document in order to prove or disprove those hypotheses. The most important finding is a fact that there are several methodical shortages that had influenced analyzed document in terms of its quality.</t>
  </si>
  <si>
    <t>Tomáš Lebeda</t>
  </si>
  <si>
    <t>Komunální volby klamou. Krátké zastavení nad problematickými aspekty volebního systému pro obecní zastupitelstva</t>
  </si>
  <si>
    <t>local elections, confusing electoral system, confusing electoral results, Czech politics</t>
  </si>
  <si>
    <t>This article is focused on the problematic characteristics of the Czech electoral system applied for the local council elections. We can recognize three different problems. First off, Czech voters largely do not understand the mechanism of electoral system well. They assume that they can vote for individual candidates but in reality this kind of vote is the vote for their party not for particular candidates. This misunderstanding leads to contradiction between voters expectations of electoral system way of working on the one hand and the real process of seats allocation on the other hand. Second problem is based on specific rules of the seats allocation inside party list. Current electoral system allows candidate who receives less votes than other candidates to gain a seat. More over the weakest candidate inside the party list can be elected unlike of all stronger party mates. Third problem is connected with electoral result interpretation. Beside the results inside every single local community politicians and media also pay attention to national result of local elections. They deduce conclusions from it about party support and chances to win general elections. But national result of local elections is not easy interpretable. Voters have different number of votes depending on the number of their local council deputies. It means for example that voter in capital Prague has 70 votes unlike of another voter living in a small village with only 7 votes. This article also answers how to interpret the national result of local elections correctly.</t>
  </si>
  <si>
    <t>Jakub Šedo</t>
  </si>
  <si>
    <t>Preferenční hlasy v komunálních volbách – zdroj obměny či stability volených reprezentantů?</t>
  </si>
  <si>
    <t>municipal elections, Czech Republic, free list, municipal council, preferential voting</t>
  </si>
  <si>
    <t>The article is focused on the municipal elections in the Czech Republic in eight cities. The main goal of the research is the evaluation influence of the free list system of the municipal councils on the re-election of the city councilors. There are identified two potential tendencies: preferential voting could strengthen stability (personal continuity) or change (personal discontinuity). The question is whether former city councilors are via preferential votes more supported than new candidates (voters and preferential voting support stability) or less (voters and voting prefer change). Analysis is focused on the former city councilors of eight cities on the list which got at least one seat in the municipal elections. Than it is pointed out if the reelection or failure of the former councilor was caused by the position on the list, preferential voting, or combination of both factors. Reelection from the lower position on the list via preferential votes or the failure caused only by the position on the list (candidates need to meet the limit 10 % over the mean of the list to advance from their original position on the list) is the sign of the tendency to the stability. Failure due to low number of preferential votes or reelection only thanks to the advantageous position on the list indicates the tendency to the change. Outcomes of the research were not significant the number of cases which supports the stabilization tendency was higher, but only slightly.</t>
  </si>
  <si>
    <t>Daniel Klimovský</t>
  </si>
  <si>
    <t>O možných riešeniach fragmentovanej lokálnej sídelnej štruktúry (Inšpirácia pre Slovensko)</t>
  </si>
  <si>
    <t>local settlement structure, territorial fragmentation, territorial consolidation, communities/municipalities, decentralization, self government, amalgamization, categorization of municipal powers, Slovakia, Denmark, the Czech Republic</t>
  </si>
  <si>
    <t>Europe is not any homogeneous entity from many perspectives. If one ponders on the European countries’ local settlement structures, this statement is undoubtedly valid. In terms of features of local settlement structure, there are both the consolidated countries – e.g. Bulgaria, Denmark, Lithuania or the Netherlands – and the fragmented countries – e.g. the Czech Republic, France, Hungary or Spain – in Europe. Slovakia belongs to the second mentioned group and the Slovak municipalities (communities) must try to find suitable solutions to many problems arising from the fragmentation. A main goal of this article is to discuss on two selected European experience – the Czech one and the Danish one – centered on consolidation of fragmented local settlement structure from the Slovak perspective.</t>
  </si>
  <si>
    <t>Local Coalitions in the Czech Republic: Crucial Cohesion Factor</t>
  </si>
  <si>
    <t>Czech Journal of Political Science</t>
  </si>
  <si>
    <t>coalition breakdown; local government; statutory cities</t>
  </si>
  <si>
    <t>The City as an Actor in European Governance? Notes on the Local Sphere Research</t>
  </si>
  <si>
    <t>Multilevel governance; Europeanization; paradiplomacy; partnership; regional policy; Czech and German cities</t>
  </si>
  <si>
    <t>The paper uses the example of Czech and German cities to examine the involvement of the local sphere in multilevel EU governance. Under some conceptualizations (multilevel governance, Europeanization and paradiplomacy), cities are perceived to be relevant actors. However, the range of their competencies and opportunities to create EU politics appears rather unclear and has been left largely unexplored. The inclusion of the local sphere in the concept of multilevel governance is often merely declaratory in character, without offering a clear definition of what is meant by its involvement in practice, what its nature and scope are and what restrictions apply. This paper attempts to initiate a discussion on the role played by cities as the fourth level in European governance and use research to data-map the role played by cities in European policymaking.</t>
  </si>
  <si>
    <t>Karel Kouba; Marie Nálepová; Ondřej Filipec</t>
  </si>
  <si>
    <t>Proč jsou ženy v české politice podreprezentovány? Analýza kandidátních listin a volebního chování v Olomouckém kraji</t>
  </si>
  <si>
    <t>female political representation; gender politics; Czech electoral behavior; political parties; Olomouc region</t>
  </si>
  <si>
    <t>The article explores several reasons why women in Czech politics are underrepresented not only relative to their overall share in the society but also relative to their presence at lower levels of politics. The article tests two principal hypotheses using data from both a unique post-electoral public opinion survey carried out in the Olomouc region in 2010, and from official electoral statistics. First, it concentrates on the structural barriers of female underrepresentation presented by the candidate nomination and selection processes of the political parties. Second, it explores the possibility that more flexible candidate lists are beneficial for female representation. We compare the proportions of preference votes received by women both prior to and after electoral reforms in 2010, which for the first time gave voters the possibility to cast four preference votes and thus made the list structures more flexible. The research design includes both OLS and logistic regression models, which specify the empirical relationships derived from previous theoretical debates. The results suggest that Czech women are heavily disadvantaged by the Czech parties’ candidate selection mechanisms, and also that we do not have enough evidence to conclude that flexible lists are more conducive to higher female representation. The article concludes by considering various institutional means of reducing female political underrepresentation, including the introduction of electoral gender quotas.</t>
  </si>
  <si>
    <t>local politics; small municipalities; dual seats; municipal associations; intermunicipal cooperation</t>
  </si>
  <si>
    <t>electoral system change; malapportionment; value of a vote; the 2010 Municipal Council elections; Constitutional Court</t>
  </si>
  <si>
    <t>direct democracy; local referendums; political participation; citizen initiatives; Czech politics</t>
  </si>
  <si>
    <t>Neparlamentní subjekty ve volbách do obecních zastupitelstev</t>
  </si>
  <si>
    <t>non-parliamentary actors; local elections; regional centers; municipality</t>
  </si>
  <si>
    <t>This paper describes the support of non-parliamentary actors in the local elections in the Czech Republic. The article primarily analyzes the statistical data of the Czech Statistical Office. The term „non-parliamentary actor“ is very general because of different structures of these actors, their divergent goals, and ideological foundations. These actors are not represented in the House of Deputies (lower chamber) of the Czech Parliament. Non-parliamentary actors do not represent a coherent group. The article shows their support in municipalities. They have stable support in many municipalities at the local electoral level. We can consider non-parliamentary actors as parties of a limited regional support: they have strong influence at the municipal level and nearly no influence in the Parliamentary elections. Non-parliamentary actors acquire more than 20% votes in regional centers such as Karlovy Vary, Liberec, Zlín, Olomouc, Hradec Králové.</t>
  </si>
  <si>
    <t>Pavel Horák</t>
  </si>
  <si>
    <t>Rozhodovací volnost úředníků veřejné a sociální politiky na státní a lokální úrovni</t>
  </si>
  <si>
    <t>discretion; public and social policy; policy implementation; policy modification; unsatisfied clients; officials at state and local level; factors influencing discretion; institutional environment of organization</t>
  </si>
  <si>
    <t>The paper presents a wide spectrum of the existing theories of sociology, law and political science dealing with the discretion of officials in public and social policy. Concretely, the paper focuses on three different ways of how to understand the existence of discretion (definition perspective), its functions (role perspective), and its use by officials at the state and local levels (structural perspective). These perspectives are presented in order to identify factors that determine officials’ discretion and to grasp the concept of discretion as a tool that reveals the limits of officials’ behavior. In the end the paper summarizes the constituent factors determining public officials’ discretion.</t>
  </si>
  <si>
    <t xml:space="preserve">Póly a polarita komunálních velkoměstských stranických soustav v České republice: případ Prahy, Brna a Ostravy 1994-2002 </t>
  </si>
  <si>
    <t>Poles; polarization; municipal party systems; political parties; Czech Republic; Prague; Brno; Ostrava.</t>
  </si>
  <si>
    <t>The article is looking at the hypothesis whether we can find any differences - especially in the terms of poles configuration - in the municipal party system of the towns of Prague, Brno and Ostrava, even though there some basic agreements. The main agreement of all the three municipal part systems can be seen in the fact that during the three monitored periods there was a main partial-political pole of right-centred ideolofical orientation - ODS in function. None of the systems was symetrical in the area of the pole configuration. Neither of them is showing - for the time beeing - the marks of rigidity in sense "frozen" partial interactions and structures. Still, we should be aware of this "rigidity" when talking about the town of Prague, where the situation is coming close to the one described before, mainly due to the relations of the right-centred and centred sector. Our main effort was to bring the concept of party polarization and the poles of the patrial-political interactions forward to the communal level - in part, at least. Of course, it should be understood that thoose concepts cannot be applied to the field of the communal politics in general. We are sure that the prospective extension of this research study containing another big town of the Czech Republic may bring remarkable results.</t>
  </si>
  <si>
    <t>Barbora Šenkýřová; Stanislav Balík</t>
  </si>
  <si>
    <t>Could a Referendum Change the Local Party System?
Discussion of the Referendum’s Consequences in the Context of Cleavages</t>
  </si>
  <si>
    <t>Politics in Central Europe</t>
  </si>
  <si>
    <t>local party system, referendum, concept of cleavages, civic activism,
local ‑level politics</t>
  </si>
  <si>
    <t>The local policy is sometimes degraded by this opinion: in the small village, there is no policy, selfgovernment is based on the personal character without the po litical context, it is mainly oriented on the technical side of the government. However, different researches confirm that despite this claim local policy contains political (and ideological) fights. These researches focus on different topics and different attitudes in cleavages or conflict study. However, only a few research types mentioned the impor tance of local civic activism in connection with the local policy trends. It is interesting because civic activism, values and attitudes are the main points in the cleavage topic. In this research, we will discuss the term cleavage (concept by DeeganKrause) in the context of four Czech municipalities which have experience with civic activism – the referendum. In our research, we will focus on four municipalities, on which we will present the application of the DeeganKrause model. Based on the application, we will discuss if civic activ</t>
  </si>
  <si>
    <t>Petr Dvořák; Stanislav Balík</t>
  </si>
  <si>
    <t>Municipalities without Elected Councils. Causes of Insufficient Fulfilment
of Candidate Lists in some Municipalities in Local Elections in 2018</t>
  </si>
  <si>
    <t>local elections, additional elections, The Czech Republic, quality re‑
search, candidates</t>
  </si>
  <si>
    <t>By means of a qualitative analysis of the sixteen municipalities in the Czech Republic in which additional elections were held in 2019, five variables were identified which may explain why additional elections occurred. For analysis, we used data from the Czech Statistical Office (municipal elections 1994 to 2019), the Ministry of Interior of the Czech Republic and information on individual municipalities from media analysis. We have identified the following possible variables which may affect whether additional elections are held: end of elites, non -stand as a candidate again, the end of municipal representatives, incumbent decides not to defend mandate (variable Non -defend man- date) and personal disputes within the municipality. Conversely, the financial situation of the municipality, the age of the representatives, the voter turnout in the municipal- ity, the number of voters, the number of candidate lists or associations and candidates proved inconclusive in most municipalities. A significant increase in new candidates is a consequence rather than an explanation of the holding of additional elections</t>
  </si>
  <si>
    <t>Barbora Burešová; Stanislav Balík</t>
  </si>
  <si>
    <t>The Discussion of Possible Savings based on the Efficiency Argument
in the Smallest Municipalities? The Case Study of the Vysočina Region</t>
  </si>
  <si>
    <t>Efficiency, Economies of scale, Czech local policy, municipality, munici‑
pality’s costs</t>
  </si>
  <si>
    <t>The unique municipality structure in the Czech Republic is one of the most interesting research topics in the Czech political space. The large number of municipali‑ ties with less than 1,000 or less than 500 inhabitants causes differences between Czech municipalities. There are differences in economic factors, differences in the develop‑ ment of municipalities, among other. All of these differences are discussed by experts, researchers and politicians in term of the efficiency of the smallest municipalities. The term ‘efficiency’ is used as the benchmark for a successful or an unsuccessful govern‑ ment. This research evaluates the argument of efficiency presented by Deborah Stone (2002). This argument was applied to the case of Kraj Vysočina, one of the regions with the largest number of the smallest municipalities in the Czech Republic. We analysed the selected argument of efficiency – economies of scale. Based on our quantitative analysis we have confirmed that evaluating municipalities through the prism of the economies of scale argument is not a good measurement of the efficiency of municipal government. The argument of efficiency is more complex and we cannot view it only in economics terms</t>
  </si>
  <si>
    <t>Daniel Klimovský; Uroš Pinterič; Petr Jüptner</t>
  </si>
  <si>
    <t>Path Dependence and Local (Self-)government systems:
A comparison of three CEE Countries</t>
  </si>
  <si>
    <t xml:space="preserve"> local (self‑)government systems, the Czech Republic, Slovakia, Slovenia,
path dependence</t>
  </si>
  <si>
    <t>Path dependence is a concept often used by scholars in fields such as eco‑ nomics, economic geography, political science, law and sociology to explain recent developments. In this article, we apply the concept to support the hypothesis that the democratic revival after 1990 in the examined Central and Eastern European countries and related set‑up of local (self-) government institutions were more influenced by an earlier path taken than by a more recent one. For this purpose, we undertake a content analysis of relevant legal documents and apply an in‑depth comparative approach.</t>
  </si>
  <si>
    <t>Jakub Hornek</t>
  </si>
  <si>
    <t>Endangered European Municipalities:
A Systematic Outline of the Problem and its Political Impact</t>
  </si>
  <si>
    <t>endangered European municipalities; problems of municipalities;
gravely indebted municipalities; very small municipalities; threatened by disasters</t>
  </si>
  <si>
    <t>The aim of this article is to study the development of local government in Poland after 1989. Acknowledging the fact that the evolution of Drawing on the experiences of Czech municipalities that cannot perform their local government role due to grave indebtedness, this article seeks to identify other European countries where municipalities may be facing existential problems. It can be assumed that grave indebtedness is not the only potential threat to com‑ munities in Europe. One aim of this study is, thus, to identify other possible threats to municipalities and provide specific examples. My goal, among other things, is to start a scholarly discussion about endangered municipalities and bring this phenomenon into the realm of political science. My methodology uses qualitative research and content analysis to identify potential threats that could in extreme cases wipe out European municipalities. To obtain data about specific endangered municipalities in Europe, I rely on snowball sampling, a method used by researchers to identify potential subjects who may be hard to locate. My findings identify five potential threats to European municipalities, which I divide into two groups: common and less common. I highlight the locations of endangered municipalities and those where problems are pending as well as the groups of municipalities in the greatest peril from individual threats. I also highlight potential political impacts. My approach uses empirical case studies to model possible scenarios. Based on this analysis and the experiences of specific endangered municipalities, I outline six general forms of endangerment and eight different courses of municipal endangerment."Polish self-govern- ment is quite complicated and lengthy, I will study this process regarding all political, social, economic and other circumstances. I will first follow up this process and then analyze the reform of self-government as a political problem vis-à-vis the profes- sional and political experiences of the reformers."</t>
  </si>
  <si>
    <t>Soňa Krpálková</t>
  </si>
  <si>
    <t>Nové volby do zastupitelstev obcí v evropské perspektivě</t>
  </si>
  <si>
    <t>Politologická Revue</t>
  </si>
  <si>
    <t>new municipal elections; local government; municipal elections; Czech Republic;Central and Eastern Europe</t>
  </si>
  <si>
    <t>Legislation on new municipal elections varies significantly across Europe. In some countries, the situation is solved in such a way that if there is no alternate for the vacant mandate, the mandate remains vacant and new elections for the whole council are held only in a situation where it is no longer possible to manage the municipality due to a decrease in council members. There are also states in which only vacant seats are filled in new elections. The absence of legislative regulation of the institute of new elections in electoral laws is no exception. Legislative rules for holding new elections in the Czech Republic are different from those in other European countries, and perhaps because of them the number of municipalities where new elections are held repeatedly is constantly growing. The aim of this article is to provide comprehensive information on the legislative regulation of new elections in selected European countries and simultaneously bring the contrast between selected European countries legislative settings closer regarding other factors.</t>
  </si>
  <si>
    <t>Filip Horák; Anna Koblížková; David Lacko; Stanislav Kohout; Michal Tománek; Petr Jüptner</t>
  </si>
  <si>
    <t>Postoj ODS k přímé volbě starostů</t>
  </si>
  <si>
    <t>Czech Republic; direct election of mayors; Civic Democratic Party; media outputs</t>
  </si>
  <si>
    <t>This article analyses the attitude of the Civic Democratic Party towards the implementation of the direct elections of mayors in the Czech Republic through three separated case studies. The first study focuses on party election manifestos and ideological documents. The second study conducts the statistical analysis of both the parliamentary and the media outputs by party members and representatives. Finally, the third study consists of three in-depth semi-structured interviews. The results suggest that the Civic Democratic Party takes a negative attitude towards the direct elections of mayors, that it is monolithic within this attitude, that there are no significant attitudinal differences between ordinary members and party elites, and that this negative attitude was even amplified after the fall of the Petr Nečas´s cabinet. Theresults are critically discussed within the context of the rising popularity of the direct elections in Czech society.</t>
  </si>
  <si>
    <t>Patnáct let studií komunálních voleb</t>
  </si>
  <si>
    <t>electoral studies; mayors; municipal elections; size</t>
  </si>
  <si>
    <t>This review article compares four edited monographs that represent a core of municipal election studies in the Czech Republic. Most Czech political scientists didn’t pay attention to elections in the local political arena before 2002 when the fourth elections after the renewal of local government in 1990 were held. Earlier monographs were largely indebted to data gathered by the Czech Statistical Office. Their authors usually commented on data on an aggregated level and prepared case studies of chosen municipalities that included: a description of election campaigns, an analysis of programmatic statements and the role of coalition bargaining. Recently political scientists have been able to gather more comprehensive datasets which have in turn allowed them to apply more sophisticated analytical techniques. Moreover, political scientists can now include data from almost every municipality in the Czech Republic which has, in turn, allowed them to identify the size of the municipality (both geographically and in terms of voters) as a key independent variable. In this way a highly fragmented territorial structure is better represented than in older works. Finally, the political, personal and career profiles of mayors have begun to appear as a new topic in recent publications. The challenge for the future is how to address not only domestic but foreign audiences too.</t>
  </si>
  <si>
    <t>Lucie Němcová</t>
  </si>
  <si>
    <t>Byrokratická autonomie vs. politické vedení: význam pro komunální politiku</t>
  </si>
  <si>
    <t>bureaucratic autonomy; local government; politics-bureaucracy relationship</t>
  </si>
  <si>
    <t>Can bureaucrats replace politicians in city leadership? Do they bring benefits into politics or are they a potential threat? The relationship between politics and bureaucracies is key to answering these questions. This article analyses the relationship and creates, based on its own criteria, a systematization of this relationship in areas that most influence policy-making (i.e. delegation of tasks, delegation of competences, and impact of outputs). The article then derives the basic parameters of bureaucratic autonomy and finds that among the main negative consequences of the absence of political leadership are the pluralization of bureaucrats, differing priorities and loss of accountability. Under optimal conditions, however, autonomous bureaucracies can become reliable partners in creating long-term public policy. Bureaucratic autonomy is a natural phenomenon in Scandinavia or in the United States, where politicians and bureaucrats share their powers. The international academic community has been discussing the relationship between politics and bureaucracy for almost 100 years. On the other hand, countries such as the Czech Republic still systematically underestimate this relationship in academic discussion and applied research. The systematization created in this article can be used to define cases of bureaucratic autonomy and to identify its effects on the functioning of cities and municipalities.</t>
  </si>
  <si>
    <t>Karolína Musilová</t>
  </si>
  <si>
    <t>Národní park Šumava a obce na jeho území: Případ postmateriálního štěpení?</t>
  </si>
  <si>
    <t>cleavages; municipalities; national park; post-material values</t>
  </si>
  <si>
    <t>The discussion over Šumava National Park and its future not only af ects the municipalities in its area, but also many other actors. Local municipalities depend mainly on income from tourism and they often feel that they cannot fully develop; environmentalists, on the other hand, seek to increase the extent of the protected areas. This conflict affects the public discussion and may lead to a change in legislature, coalition disputes, or even the collapse ofthe government. The paper examines whether it is possible to analyse this conflict using the concept of post-material cleavages. First, the context of the conflict and the main controversialpoints are presented. Consequently, the attitudes of stakeholders and the most important political consequences are analysed at both local and national level.</t>
  </si>
  <si>
    <t>K čemu instituce? Jsme přeci samí slušní lidé! Příčiny, důsledky a řešení nedůvěry v zastupitelské sbory v Česku</t>
  </si>
  <si>
    <t>trust; municipal councils; parliament; political culture; Czech Republic</t>
  </si>
  <si>
    <t>The aim of this article is to interpret the causes and consequences of strengthening or weakening public trust in representative bodies at local and central level in the Czech Republic. The author seeks to answer the questions why in the Czech Republic the public trust in municipal councils is significantly and consistently higher than trust in Parliament, and what implications from such a situation may arise for the efficiency and legitimacy of these institutions. Further the paper discusses issues of interconnectedness between institutional and interpersonal trust, and what tools or measures could be employed in order to protect and strengthen institutional effi ciency and democratic legitimacy.</t>
  </si>
  <si>
    <t>Kamil Fleissner; Daniel Kný; Karel B. Müller</t>
  </si>
  <si>
    <t xml:space="preserve">Lokální politika v Česku a v Evropě aneb vítejte v labyrintu místní samosprávy </t>
  </si>
  <si>
    <t>Czech Republic; democracy; local politics; participation; representatives</t>
  </si>
  <si>
    <t xml:space="preserve">This article reviews four books about the specifics of local democracy. Two of them focus on the Czech context only, the other two books present a large set of data from the comparative surveys of 15 European countries. The arguments of the review article are accompanied by preliminary findings of our own survey conducted in three selected Czech municipalities which represent (in our opinion) cases of progressive local governance. Structure, political culture and self-perception of local councillors across Europe are characterized by incredible variety. In comparison with the European average, the structure of local governance in the Czech Republic is extremely fragmented. European local politics is dominated by educated, nonpartisan and long-term residents; even more so in the Czech where local politics is also more </t>
  </si>
  <si>
    <t>Kamil Švec</t>
  </si>
  <si>
    <t xml:space="preserve">Financování českých obcí v kontextu funkce a samostatnosti </t>
  </si>
  <si>
    <t>Czech municipalities; financing; function; discretion</t>
  </si>
  <si>
    <t>The aim of this article is to examine the funding of Czech municipalities in the context of function and discretion, as defined by the typology of Goldsmith and Page. The first part assesses the Czech municipalities in terms of criteria for the function and discretion. This text focuses on providing services to citizens and the powers and duties that municipalities have. This is closely connected with discretion in performing these functions, the essential criterion is financial autonomy. The second part focuses on the current form of local government financing in the Czech Republic. The article analyses the revenue of Czech municipalities under current legislation, at the same time contrasting with the new legislation proposed by the government of Petr Necas (since 2010). The substantive point is establishment of the financial manager of the municipality and municipal debt, which may threaten the autonomy of local Czech government.</t>
  </si>
  <si>
    <t xml:space="preserve">Na nejnižším patře decentralizace: zastupitelé městských částí </t>
  </si>
  <si>
    <t>local government; Czech Republic; members of assemblies; municipal districts</t>
  </si>
  <si>
    <t>In the Czech Republic elections to municipal assemblies are held in municipalities and towns, and in some cases also in municipal districts. The article draws on data from the international survey Municipal Assemblies in European Local Governance, which concentrates on the recruitment, political careers, values, attitudes and working conditions of councilors in municipalities or municipal districts with a population over 10 000 inhabitants. Only some statutory cities are divided into municipal districts or quarters and only some of those are organized in such a way that they have their own self-administrative bodies. Since 1990 there were 13 statutory cities (+ Prague). There are today a total of 23 statutory cities in the Czech Republic, without the Capital City of Prague. In our analysis we are interested precisely in this category: subdivided statutory cities with their own self-administrative bodies. In the Czech Republic these are sometimes called “small town halls”. Most of them can be found in Brno (29) which in terms of population is about three times smaller than the Capital City of Prague, which has 22 of these small town halls. In our research we concentrated on Brno, Ostrava, Pardubice, Plzeň, Prague and Ústí nad Labem. This article compares values, opinions and attitudes of municipality councilors and municipal districts councilors.</t>
  </si>
  <si>
    <t>Lukáš Valeš</t>
  </si>
  <si>
    <t>Komunální volby v roce 1998 – mezník ve vývoji české komunální politiky?</t>
  </si>
  <si>
    <t>Czech municipal politics; municipal elections; Czech transformation</t>
  </si>
  <si>
    <t>This study deals with the importance of municipal elections in the Czech Republic in 1998. Development trends of Czech municipal politics are illustrated on the example of four towns of the Plzen region – Klatovy, Susice, Domazlice and Tachov, whose population is larger than 10.000 inhabitants and can display quite a variable range of candidating subjects. The author shows how conditions of municipal elections changed between 1994 and 1998 depending on the development of Czech transformation and disillusions in the Czech public caused by unfulfilled expectations connected with the transformation. On the ground of analysis of the municipal elections in the four above mentioned towns the author draws the conclusion that the elections of 1998 were a real turning point – in three towns out of four there was a radical change in the town halls leading positions, when the Obcanska demokraticka strana (Civic Democratic Party) was replaced with mayors elected for CSSD (Czech Social Democratic Party). In the followed region the municipal elections brought back the process already seen in the June parliamentary elections.</t>
  </si>
  <si>
    <t>Komunální koalice a politické modely</t>
  </si>
  <si>
    <t>local politics; coalitions; Czech Republic</t>
  </si>
  <si>
    <t>The article deals with coalitions functional models of the municipal politics in the Czech Republic. It brings forward the difficulty of applying basic terms of the classical theory of coalitions to the Czech municipal politics and defines the pre-requisites of research of local coalitions in the Czech Republic. The models of municipal politics and coalitions are newy divided into four main groups according to their size and their main features are stated. A particular emphasis is laid on the ideological non-competitiveness in the Czech municipal politics and the immaturity of the post-November Czech political elites.</t>
  </si>
  <si>
    <t>Pavel Šaradín, Jan Outlý</t>
  </si>
  <si>
    <t>Corruption on the local level in the Czech Republic.</t>
  </si>
  <si>
    <t>Contemporary Europen Studies</t>
  </si>
  <si>
    <t>corruption, public administration, elected representatives of regional and local politics, the Czech Republic</t>
  </si>
  <si>
    <t>Corruption is one of the major social and economic problems in the Czech Republic as evidenced by numerous opinion polls among both the business community and the general public. In survey questionnaires, citizens regularly refer to corruption as one of the most substantial issues. Th is paper focuses, however, on how corruption is perceived by elected representatives, meaning both regional and local politicians. The data is based on survey which was part of an international research project which collected data from councilors in towns with more than 10,000 citizens, then on research we had conducted amongst 83 mayors of the Hradec Kralove Region in February 2017. We also draw on data from the Czech Social Science Data Archive that employs them from various surveys of the Institute of Sociology of the Czech Academy of Sciences and works within the NESSTAR analytical platform. Th is paper explores assumptions concerning elected local representatives and their perceptions of corruption.</t>
  </si>
  <si>
    <t>Veronika Blechová</t>
  </si>
  <si>
    <t>Direct Mayoral Elections in the Czech Republic. An Analysis of the Situation in Small Municipalities. /
Přímá volba starostů v ČR: Analýza situace v malých obcích.</t>
  </si>
  <si>
    <t>Direct mayoral elections, local government elections 2014, the Czech Republic</t>
  </si>
  <si>
    <t>Direct mayoral elections have been frequently discussed in the Czech Republic. It is certainly related to the consolidation of the democratic system and the ambition of citizens to participate more in political action and decision-making. However, the introduction of direct democracy often serves as a tool to populists who try to implement it even though they do not actually lead to the improvement of the system. One of the steps which were justified by extending participative rights was the introduction of direct election of the Czech President which took place in 2013 for the first time. Similarly to the issue of direct election of the head of the state, the direct election of mayors in local municipalities was accompanied by a discussion of the suitability of this element in the Czech system. Although the head of the state’s function is far more significant than a mayor of a local municipality, the introduction of the direct presidential election may appear easier in many respects. Electing the President concerns only one post, while the direct election of mayors may involve more than six thousand positions. Moreover, it is impossible to approach the role of mayor in a small municipality the same way as the role of the Mayor of Prague. These are completely different environments which require different approaches to the reforms. Therefore, the discussion on introducing directly elected heads of local municipalities should be accompanied by an in-depth analysis of political science, as well as a legal analysis. The article deals with the question whether it is suitable to introduce direct mayoral elections in the Czech Republic. The text includes an analysis of the elections of mayors in Czech municipalities after the autumn elections of 2014. With respect to the fact that some of the proposals for direct elections of mayors suggested this change be introduced only in municipalities with less than 1500 inhabitants, the analysis will focus mainly on municipalities which fall within this size category. The aim of the analysis is to confirm or disprove the hypothesis which has been used when defending the introduction of directly elected mayors in the Czech Republic. The assertion is that after the elections, the right of the winner to appoint the mayor is frequently ignored. However, it is considerably inaccurate to speak about such a right, as there is no such thing as the right of a winning party to get to post the mayor, a prime minister or a county governor, as these positions are anchored in the legislation. It is rather a habit which reflects the political culture and maturity of the democracy. The analysis will study if the mayor was a candidate on the ticket which received most votes in the municipality, or if it was a candidate who received most preferential votes. It can be assumed that if the candidate got the highest number of preferential votes, he is a popular person who would be elected the mayor by the citizens in case there was such option. Though this is a simplified account of the problems, it can be used to demonstrate to what extent the wishes of the voters are taken into consideration in the post-election negotiations.</t>
  </si>
  <si>
    <t>Pavel Šaradín, Tomáš Šulák</t>
  </si>
  <si>
    <t>Local Action Groups and Participation</t>
  </si>
  <si>
    <t>Local Action Group, CLLD, the Czech Republic, Participation In</t>
  </si>
  <si>
    <t>The aim of the paper is to present the role of LAGs in the context of the highly fragmented municipal structure of the Czech Republic. A set of factors such as; the number of municipalities of LAGs, the share of deputies from administration, entrepreneurs and NGOs in LAGs, and the population of LAGs will be analyzed to see how they influence the eff ectiveness of LAGs. Based on the research conducted, we also strive to highlight the fact that for the participants LAGs are beneficial both economically and from the perspective of the community. The need to revive politics and its dynamics through participation finds an excellent instrument in LAGs</t>
  </si>
  <si>
    <t>Luděk Fráně; Daniel Kný; Karel B. Müller; Kamil Fleissner</t>
  </si>
  <si>
    <t>Cross-border cooperation in the triangle Euroregions Nisa and Šumava from the perspective of mayors and mayoresses</t>
  </si>
  <si>
    <t>Geografie</t>
  </si>
  <si>
    <t>cross-border cooperation, Euroregion, active border, Europeanisation, collective identity</t>
  </si>
  <si>
    <t>The aim of the research article is to present opinions of mayors and mayoress from Euroregions Neisse/Nisa/Nysa and Šumava/Bayerischer Wald-Unterer Inn/Mühlviertel, who are important local agents of cross-border cooperation. We want to determine whether and to what extent a positive perception of borders and crossborder cooperation, as well as a positive experience with cross-border activities, contribute to the process of horizontal (active border) Europeanization and development of complementary and inclusive collective identities. We collected responses to our questionnaire from 79 mayors. Collected data were described statistically, but also analyzed with the use of crosstabulation and cluster analysis. Four specific clusters of mayors were identified in relation to the transformation of their identity and their attachment to the EU. Such transformation represents an idiosyncratic reflexive outcome of their experience with and their perception of cross-border cooperation.</t>
  </si>
  <si>
    <t>Hana Urbášková</t>
  </si>
  <si>
    <t>Cooperation between architecture students and municipal government to promote rural tourism</t>
  </si>
  <si>
    <t>Architecture; countryside; project; tourism; village</t>
  </si>
  <si>
    <t>Rural tourism is an important and growing sector that can make a significant contribution to solving some of the social and economic problems of rural areas, while contributing to the sensitive maintenance of the landscape and the expansion of cultural and social traditions. The mayors of the municipalities are approaching the schools of architecture to develop studies to promote rural tourism. They expect the students to come up with creative new ideas that will attract tourists and improve the public space in the village, thus contributing to the quality of life of local residents. The article deals with the benefits of cooperation between the FA BUT and municipal governments and presents, as an example, a student project to promote tourism in the municipality of Tvarožná Lhota.</t>
  </si>
  <si>
    <t>Gabriela Ilčíková; Jiří Pánek</t>
  </si>
  <si>
    <t>Využití mobilích aplikací pro komunikaci s občany v okrese Uherské Hradiště</t>
  </si>
  <si>
    <t>Geoparticipation, community development, online communication, spatial planning, GIS</t>
  </si>
  <si>
    <t>To improve communication with their citizens, many local governments use mobile apps as a form of communication to make it easier for them to communicate information. This paper describes the research methodology that focuses on exploring and identifying the key factors for the successful deployment of the aforementioned form of communication between a municipality and its citizens. The paper presents the results of the research, which were obtained through semi-structured interviews conducted with representatives of individual municipalities that actively use the mobile application.</t>
  </si>
  <si>
    <t>Miroslav Kopáček</t>
  </si>
  <si>
    <t>Způsoby a typy občanské participace při tvorbě územního plánu v populačně malých obcích</t>
  </si>
  <si>
    <t>Regionální rozvoj mezi teorií a praxí</t>
  </si>
  <si>
    <t>civic engagement, land-use plan, small municipalities, building act, land-use planning</t>
  </si>
  <si>
    <t>Low-population municipalities account for a significant portion of the population distribution of the Czech Republic, and it is now relatively common practice for municipalities of this sort to have their own land-use plans. The process of land-use planning indispensably requires participation by the public and by the everyday users of the land in question. The aim of the article is to identify the most common forms and basic types of civic engagement in the land-use planning of low-population municipalities. An analysis of individual interviews with mayors led to the definition of four basic types of civic engagement: specifically personal, specifically municipal, generally universal, and mostly passive attitudes of the inhabitants. Besides formal instruments of participation, which are defined by law, land-use planning in low-population municipalities also makes considerable use of tools that could be termed informal.</t>
  </si>
  <si>
    <t>Místní akční skupiny jako příklad participace a rozvoje komunity</t>
  </si>
  <si>
    <t>Local action groups, actors, participation, Community-Led Local Development, evaluation</t>
  </si>
  <si>
    <t>During last years, democratic innovations have been used as tools to support and increase interest in local politics. The application of these democratic innovations also attracted vast academic interest. However, only a very limited attention of the democratic innovations’ scholarship is paid to specific participatory platforms which offer different types of participation aiming on wider range of stakeholders on the territory. The major goal of the article is to present local action groups as distinct participative instruments offering a unique environment for participation of citizens as well as other actors representing the territorial leaders. Among these territorial leaders belong actors representing the public and local administration, NGOs and local business interests. Concentration on participation and participative behaviour of different set of territorial actors adds an important new perspective for evaluation of the processes of democratic innovations. The study of local action groups in the Czech Republic and of the concrete case of local action group Moravská cesta describes and explains participative tools which are used for creation of territorially based strategies and its evaluations.</t>
  </si>
  <si>
    <t>Vybrané aspekty problematiky územního plánování v malých obcích</t>
  </si>
  <si>
    <t>Land use planning, land use plan, sustainable development, small municipalities, the Building Act</t>
  </si>
  <si>
    <t>Small municipalities encounter specific problems in the land use planning process. The paper identifies the basic barriers, which small municipalities have to face. Attention is also paid to the relationship between the sustainable development of a municipalities and a created land use plan. From the territorial point of view, research is focused on municipalities in the Ústí nad Labem Region, having a population of 350–449 inhabitants. Semi-structured interviews with mayors of the municipalities represent the main method applied to meet the goal; only mayors of those municipalities, where a land use plan has been drawn up or at least updated during the current term of office of the local council, were contacted. In the short term, most of the identified barriers may be perceived as negative, as they slow down the whole process, but, in the long term, they are beneficial for the effective and correct preparation of the land use plan. A land use plan is a significant tool, which contributes to the sustainable development of the local territory</t>
  </si>
  <si>
    <t>Jana Krbová</t>
  </si>
  <si>
    <t>Jak na plánování v malých obcích?</t>
  </si>
  <si>
    <t>Strategic planning, strategy, small-size municipalities, integrated approach, public administration</t>
  </si>
  <si>
    <t>The paper deals with strategic planning and focuses primarily on strategic planning in smallsize municipalities. Analysis of the issues and obstacles that the small-size municipalities have to deal with is the main precondition for any approach to deal with the issue at hand. An analysis of possible approaches is made, whereas stress is put on the so called integrated approach, which has been used now at some levels of public administration, and the analysis of its institutionalization is made.</t>
  </si>
  <si>
    <t>Miroslav Kopáček; Jan Malast</t>
  </si>
  <si>
    <t>Veřejnosprávní smlouvy jako nástroj pro spolupráci obcí</t>
  </si>
  <si>
    <t>Public administration contract, municipal self-government, cooperation of municipalities, Act on Municipalities</t>
  </si>
  <si>
    <t>The article deals with public administration contracts as a legal means enabling one of the key forms of inter-municipal cooperation. It focuses on the concept and typology of public administration contracts from the doctrinal point of view and – mainly – in the light of their general (basic) legal regulation contained in the Administration Code (including the issue of changing the content of such contracts, the review and resolution of disputes emerging from public administration contracts) and applied to specific examples of public administration contracts concluded within the framework of inter-municipal cooperation. The attention is paid mainly into contractual types established by current legislation of the Act on Municipalities (the Municipal Order), nevertheless the article also mentions some of the examples arising from special legal regulations. It analyzes as examples of public administration contracts concluded for the purpose of mutual inter-municipal cooperation ensuring tasks of the self-government 2 itself (i.e. independent competence) as well as examples of treaties concluded in order to cooperate within the tasks relating to the so-called indirect state administration (i.e. delegated competence).</t>
  </si>
  <si>
    <t>Mezi spoluprací obcí a jejich slučováním</t>
  </si>
  <si>
    <t>Inter-municipal cooperation, Local action groups, Merging of municipalities</t>
  </si>
  <si>
    <t>The article presents an overview of opinions of the members of Local ations groups in the Czech Republic. Datased is based on a sociological survey between actors od LAG. LAGs are one of the most popular forms of an inter-municipal cooperation and depands on voluntary and institutionalized cooperation between actors representing public, private and civic sectors. Analyses show that this form of cooperation is a good example which saves small municipalities before the merging.</t>
  </si>
  <si>
    <t>Jiří Ježek</t>
  </si>
  <si>
    <t>Meziobecní spolupráce v České republice v roce 2015: výsledky empirického výzkumu</t>
  </si>
  <si>
    <t>merging municipalities, inter-municipal cooperation, critical analysis, attitudes of municipalities and towns</t>
  </si>
  <si>
    <t>The aim of this paper is to summarize current knowledge about merging municipalities and inter-municipal cooperation (arguments for and against), and an analysis of the attitudes of representatives of Czech municipalities and towns towards the possible merging and ways, how to do inter-municipal cooperation in the Czech Republic more effective. The paper is based on study mainly foreign literature and the results of the representative empirical research took place in 2015.</t>
  </si>
  <si>
    <t>Sociální studia</t>
  </si>
  <si>
    <t>Vojtěch Spáčil</t>
  </si>
  <si>
    <t>Typologie voliče pro komunální volby</t>
  </si>
  <si>
    <t>typologie voličů; komunální volby; segmentační kritéria; volební preference; clusterová analýza</t>
  </si>
  <si>
    <t>Příspěvek se zabývá problematikou politického marketingu. Hledá nejvhodnější segmentační kritéria používaná pro klasifikaci voličů. Pro segmentaci voličské základny se často využívají preference politických stran a z toho plynoucí ideologické postoje (levicový, pravicový) a demografické proměnné jako je věk, vzdělání a sociální status. Komunální volby na rozdíl od parlamentních voleb oslabují ideologické pojetí a zdůrazňují témata, která ovlivňují každodenní a bezprostřední život občanů. Příspěvek tedy zkoumá, zda se dají najít skupiny témat, která profilují jednotlivé typy voličů. Respondentům (potenciálním voličům) byla předložena sada tvrzení, která posuzovali na sedmibodové škále. Pomocí faktorové a shlukové analýzy je možné sestavit typologii voličů pro komunální volby. Zároveň lze zkoumat, jaký je vztah definovaných typů voličů k politickým stranám a jaký je jejich demografický profil. Příspěvek se opírá o data dvou primárních reprezentativních výběrových šetření, která proběhla před komunálními volbami v Ostravě (2006) a Havířově (2010). V obou případech byla data shromážděna prostřednictvím osobního dotazování a velikost výběrových souborů u každého šetření přesáhla 500 respondentů.</t>
  </si>
  <si>
    <t>Martin Dlouhý</t>
  </si>
  <si>
    <t>Teorie her, formování koalic a koncentrace politické moci v zastupitelstvu hlavního města Prahy</t>
  </si>
  <si>
    <t>Politická ekonomie</t>
  </si>
  <si>
    <t>system of national accounts, quarterly accounts, mathematical and statistical approach to the compilation of quarterly national accounts</t>
  </si>
  <si>
    <t>Quarterly national accounts provide short-term macroeconomic information matched with those of the annual accounts. Their mission is to provide synthetic information as soon as possible after the end of the quarter. Due to the pressure, caused by Eurostat shortening deadlines on publishing this information, the task is more of creating a methodology to be used in the Czech Republic. Based on faster and more effi cient approaches, it should enable to perform and present estimates of aggregates of quarterly national accounts for the last quarter (and forecasts for the current quarter) at a satisfactory level of reliability. Basic considerations on the methods of quarterly estimation should therefore depend on indirect methods, ie., on mathematical and statistical models, that enable (given there is a system of short survey estimates) to accelerate and shorten publishing. The article off ers an original methodology of estimating quarterly national accounts values, based on time series analysis and presents the results on the data of national accounts of the Czech Republic.</t>
  </si>
  <si>
    <t>Petr Bláha, Pavel Maškarinec</t>
  </si>
  <si>
    <t>Politická reprezentace žen v zastupitelstvech krajských měst: kvalitativní komparativní analýza (QCA) komunálních voleb v České republice v roce 2018</t>
  </si>
  <si>
    <t>Acta Fakulty Filozofické ZČU v Plzni</t>
  </si>
  <si>
    <t>Czech Republic, local politics, local elections, regional cities, women and politics, women’s descriptive representation</t>
  </si>
  <si>
    <t>The purpose of this study is to test the determinants of women’s descriptive representation at the local level in the Czech Republic after the last local elections in 2018. We focus on the determinants of women’s descriptive representation in local councils of Czech regional cities and how various factors (socioeconomic, demographic, cultural, or political) affect women’s political representation at this level. Using qualitative comparative analysis (QCA) and our own dataset of local elections, we found that women’s descriptive representation is higher in cities that are located in borderland areas (Sudetenland). These are cities that share common characteristics in the sense of historical circumstances due to the compulsory expulsion of the German minority there after WWII and their subsequent replacement by other extraneous groups. Furthermore, these processes resulted in a rise of the multi-peripherality and socio-cultural discontinuity of these areas. These developments also influenced both social stratification and population density of the Czech-German borderland as social and educational development slowed and disadvantaged socio-economic structures emerged. However, as it is evident that the success of women in local elections has been repeated especially in Ústí nad Labem and Liberec, we attribute the high level of women’s political representation in these cities especially to their specific historical development, together with the higher success of independent local lists in these cities.</t>
  </si>
  <si>
    <t>Marek Jetmar; Petr Svoboda</t>
  </si>
  <si>
    <t>Dodatečně vzniklé obce s rozšířenou působností a jejich postavení v sídelní struktuře</t>
  </si>
  <si>
    <t xml:space="preserve">Socioekonomické a humanitní studie </t>
  </si>
  <si>
    <t>obec s rozšířenou působností, veřejná správa, demografie, mobilita, občanská vybavenost</t>
  </si>
  <si>
    <t>a začátku milénia došlo v ČR k realizaci druhé fáze územní reformy veřejné správy. Jejím dů_x0002_sledkem bylo zásadní posílení spojeného modelu prostřednictvím vzniku soustavy obcí s rozšířenou působností a zánik okresních úřadů. Nově jsou obce s rozšířenou působností chápány jako jedna ze základních vrstev, kde se vykonává veřejná správa, respektive státní správa (její přenesený výkon). Tento stav je kodifikován zákonem č. 51/2020 Sb., o územně správním členění státu. Přestože smyslem vymezení bylo vytvořit správní obvody, které by se kryly s přirozenými funkč_x0002_ními regiony, byl navržený okruh měst rozšířen o další sídla v důsledku politického rozhodnutí při projednávání zákonů. Článek se zaměřuje na současné postavení těchto politicky vzniklých ORP s ohledem na jejich demografický vývoj a roli centra dojížďky v rámci prostorových vztahů uvnitř správního regionu. Došlo i ke zkoumání vybavenosti těchto center a komparaci s vybranými městy podobné velikos_x0002_ti, které byly navrženy coby ORP v původním návrhu, jakož i se sídly, která tuto pozici nemají. Zásadním zjištěným rozdílem je nižší schopnost politicky zvolených ORP přirozeně integrovat správní území.</t>
  </si>
  <si>
    <t>Lukáš Hulínský</t>
  </si>
  <si>
    <t>Odměňování komunálních politiků</t>
  </si>
  <si>
    <t>municipality, politician, remuneration, salary, legislation, representative</t>
  </si>
  <si>
    <t>Remuneration of politicians is still quite a neglected topic, despite it being an important motivator for entering politics or running for re-election. In the Czech academic community, very little attention is paid to the salaries of elected representatives. This paper deals with the local level of small to middle-sized municipalities, describes the current situation and highlights possible shortcomings of the current system settings. The remuneration system, although given by the legislation and being quite rigid, allows for large differences across municipalities of similar size.</t>
  </si>
  <si>
    <t>Milan Jan Půček; Michal Plaček</t>
  </si>
  <si>
    <t>Analýza rizik – Příležitost nebo hrozba finančnímu managementu místní samosprávy</t>
  </si>
  <si>
    <t>risk, risk analysis, municipality</t>
  </si>
  <si>
    <t>The topic of the article is the issue of risk regarding municipalities. For the purpose of this article, we understand the risk as a risk of occurrence, which may adversely affect the achievement of the stated objectives. The basic objective of the municipality is to nurture the development of its territory, the quality of life of its inhabitants and the quality of public services provided. The article sets out three goals, such as to evaluate whether a large number of small municipalities in the Czech Republic shall be understood as a risk or as an opportunity. In the Czech Republic, 77% of municipalities have under 1,000 inhabitants, the average population of the municipality in the Czech Republic is 1,695, which is the smallest of the CEE countries. A large number of municipalities up to 1,000 inhabitants can be considered as a risk factor, primarily from the point of view of financial management of municipalities. At the same time, this can be seen as an opportunity for local co-operation, pooled purchases, or alternative public service provision. The second objective was to analyse the ways of providing public services by municipalities. The third objective was to process a case study – the risk analysis of the city of Ústí nad Labem and compare the results with the city of Pardubice.</t>
  </si>
  <si>
    <t>Tomáš Alman; Jana Volochová</t>
  </si>
  <si>
    <t>Transparent Local Self-Government – Right of Public to Information as a Form of Direct Democracy</t>
  </si>
  <si>
    <t>SciPap</t>
  </si>
  <si>
    <t>Transparency, Local Self-Government, Direct Democracy, Right To Information, Administration, Public Control, Records</t>
  </si>
  <si>
    <t>The article is thematically focused on the issue of transparent performance of self-government, especially in the context of public´s position within the institute of the right to information. The aim of the article will be to evaluate the extent of provided information in selected municipalities in the Slovak Republic and the Czech Republic, to compare the legislation and practice and to specify differences. The research will focus on constitutional-legal and theoretical background and analysis of the rules of procedure of local councils in Bratislava, Košice and Prague. We will supplement the research with selected criteria - publishing and making audiovisual recordings or other recordings. General methods (analysis, synthesis, logical abstraction, induction and deduction), statistical methods and comparison will be used. The article is formally structured into the standard parts, the formulation of the issue is focused on theoretic-legal aspects, direct democracy, the right to information and especially the provision of information by selected self-governments. We found some shortcomings (municipalities not complying with legal obligations), the worst is Košice, the better condition is in Bratislava and the best situation is in Prague. The most serious mistakes are the absence of a website, unpublished rules of procedure or relevant records of meetings.</t>
  </si>
  <si>
    <t>Česká komunální politika, volby a fenomén nezávislí</t>
  </si>
  <si>
    <t>Scientia et Societas</t>
  </si>
  <si>
    <t>N/A</t>
  </si>
  <si>
    <t>https://www.sets.cz/index.php/ojs/issue/view/21/67</t>
  </si>
  <si>
    <t>Komunální politika v malých bohatých obcích v České republice: politické souboje o zastupitelská křesla či všestranná kooperace ve prospěch obcí?</t>
  </si>
  <si>
    <t>https://www.sets.cz/index.php/ojs/issue/view/19/18</t>
  </si>
  <si>
    <t>Lucie Sedmihradská; Filip Hrůza</t>
  </si>
  <si>
    <t>Rebudgeting in Czech towns</t>
  </si>
  <si>
    <t>Ekonomická revue</t>
  </si>
  <si>
    <t>Budget amendments, budgetary process, local government, rebudgeting.</t>
  </si>
  <si>
    <t>About one-fifth of municipal budgets is approved during the course of the fiscal year through budget amendments. The aim of this paper is to explore the rebudgeting process in medium-sized Czech towns in regard to its magnitude and character. Budget data are analysed for all 95 towns with 10 to 30 thousand inhabitants as well as information about the approved budget amendments and responsibility-sharing arrangements in 13 towns in 2012. Our analysis shows that the rebudgeting process is different for revenues and expenditures. Most of the revenues are included in the revised budget as soon as they materialize and the volume of the collected revenues is in line with the revised budget. On the other hand, substantial expenditure changes are approved through the budget amendments but the real spending is very close to what was originally budgeted for all types of expenditure. The comparison of the praxis in the individual towns shows significant differences among them regarding the number of budget amendments, their extent and the arrangement for sharing responsibility between the municipal council and the commission.</t>
  </si>
  <si>
    <t>Břetislav Andrlík; Martina Halamová; Lucie Formanová</t>
  </si>
  <si>
    <t>The Role of Fiscal Decentralization in Municipal Budgets: Case of the Czech Republic</t>
  </si>
  <si>
    <t>DANUBE</t>
  </si>
  <si>
    <t>Immovable Property Tax, Local Coefficient, Fiscal Decentralization, Municipal Budget,Budget Balance</t>
  </si>
  <si>
    <t>Immovable property tax is one of the key elements of fiscal decentralization in the CzechRepublic. It is the only tax that is directed to municipal budgets in the full amount.It is also the only tax the total receipts of which can be influenced by municipalitiesby means of corrective features. Although the significance of immovable property taxin the process of fiscal decentralization is undeniable, its role in municipal budgets ismuch discussed. The goal of the article is to evaluate the role of immovable propertytax in budgets of Czech municipalities through its impact on the resulting balance offinancial management of a particular municipality. The role of immovable property tax isassessed against its importance for the municipal budget. The data concerning financialmanagement of municipalities, the amount of receipts of immovable property tax andthe possibilities of utilization of the local coefficient in the year 2019 are analyzed indetail. The results identified by the analysis are compared with the situation in 2012 andit may be stated that although the role of immovable property tax in municipal budgetshas decreased if compared with the year 2012, it still represents a significant income ofCzech municipalities. At the same time, the current economic situation suggests that theimportance of immovable property tax will increase in the years to come.</t>
  </si>
  <si>
    <t>Petr Havlan; Jan Janeček</t>
  </si>
  <si>
    <t>Territorial Self-Governing Units of the Czech Republic as Enitities Possessing Ownership and Other Proprietary Rights (the Basic Conceptual Issues)</t>
  </si>
  <si>
    <t>Czech Republic, Ownership, Property, Proprietary Rights, Public Administration, Self-governing Units</t>
  </si>
  <si>
    <t>The property owned by self-governing units represents an important socioeconomic factorwith the potential to affect a wide range of aspects of life, considering the scope ofself-governing units.The aim of this paper is to present an overview of the recent legal regulations regardingthe proprietary position of Czech self-governing units (municipalities and regions) aswell as comments on their development (considering wider circumstances) from 1990to the present day. It focuses on the nature of legal entities sui generis (in Czech called“příspěvková organizace”), which perform ownership and other proprietary rights ofthe municipalities and regions on the basis of specific public law relations. Appropriateattention is also dedicated to other legal subjects operating in the sphere of territorialself-government considering their proprietary position. The sub-objectives of the articleare the identification and explanation of solutions to the identified problems concerningthe analyzed questions.The methodological part of the article is based on the analysis and critical evaluationof the current state of the discussed legal issues. The authors use the methods of legalhermeneutics to obtain correct interpretations of the analyzed legal regulations.The entities sui generis in question are found to be a relic of the transition period in Czechlegal development after the 1990s and should be replaced with up-to-date forms of a publiclegal entity.</t>
  </si>
  <si>
    <t>Author Full Names</t>
  </si>
  <si>
    <t>Article Title</t>
  </si>
  <si>
    <t>Source Title</t>
  </si>
  <si>
    <t>Language</t>
  </si>
  <si>
    <t>Document Type</t>
  </si>
  <si>
    <t>Author Keywords</t>
  </si>
  <si>
    <t>Abstract</t>
  </si>
  <si>
    <t>Publication Year</t>
  </si>
  <si>
    <t>Volume</t>
  </si>
  <si>
    <t>Issue</t>
  </si>
  <si>
    <t>Affiliations</t>
  </si>
  <si>
    <t>Funding Name Preferred</t>
  </si>
  <si>
    <t>Times Cited</t>
  </si>
  <si>
    <t>ISSN</t>
  </si>
  <si>
    <t xml:space="preserve">DOI </t>
  </si>
  <si>
    <t>DOI Link</t>
  </si>
  <si>
    <t>Number of Pages</t>
  </si>
  <si>
    <t>WoS Categories</t>
  </si>
  <si>
    <t>Research Areas</t>
  </si>
  <si>
    <t>Palacky University Olomouc; Palacky University Olomouc</t>
  </si>
  <si>
    <t>Grantova Agentura Ceske Republiky(Grant Agency of the Czech Republic)</t>
  </si>
  <si>
    <t>1359-7566</t>
  </si>
  <si>
    <t>Masaryk University Brno; Masaryk University Brno</t>
  </si>
  <si>
    <t>Czech Science Foundation(Grant Agency of the Czech Republic)</t>
  </si>
  <si>
    <t>1211-3247</t>
  </si>
  <si>
    <t>Charles University Prague; Comenius University Bratislava</t>
  </si>
  <si>
    <t>Slovak Research and Development Agency(Slovak Research and Development Agency); Charles University Research Programme</t>
  </si>
  <si>
    <t>0300-3930</t>
  </si>
  <si>
    <t>Charles University Prague</t>
  </si>
  <si>
    <t>Grant Agency of the Czech Republic(Grant Agency of the Czech RepublicNorwegian Agency for Development Cooperation - NORAD)</t>
  </si>
  <si>
    <t>1335-2741</t>
  </si>
  <si>
    <t>University of Jan Evangelista Purkyne</t>
  </si>
  <si>
    <t/>
  </si>
  <si>
    <t>Palacky University Olomouc</t>
  </si>
  <si>
    <t>Czech Science Agency</t>
  </si>
  <si>
    <t>1581-5374</t>
  </si>
  <si>
    <t>Metropolitan University Prague</t>
  </si>
  <si>
    <t>IGS MUP</t>
  </si>
  <si>
    <t>project Local charges collection analysis in relation to capacity and efficiency of accommodation and spa facilities in the Czech Republic (contracting authority: Czech Tourism); project Impact of local charges on tourism development (contracting authority: Ministry for Regional Development of the Czech Republic); project Modification proposal for local fees in direct connection to tourism industry (contracting authority: Ministry for Regional Development of the Czech Republic); Ministry for Regional Development of the Czech Republic</t>
  </si>
  <si>
    <t>Czech University of Life Sciences Prague</t>
  </si>
  <si>
    <t>Internal Grant Agency (IGA) Faculty of Economics and Management Czech University of Life Sciences Prague</t>
  </si>
  <si>
    <t>Masaryk University Brno</t>
  </si>
  <si>
    <t>University of Jan Evangelista Purkyne; Comenius University Bratislava</t>
  </si>
  <si>
    <t>Charles University Prague; Palacky University Olomouc</t>
  </si>
  <si>
    <t>Czech Science Foundation(Grant Agency of the Czech Republic); Cooperatio Program, Faculty of Arts, Charles University, research area History</t>
  </si>
  <si>
    <t>1351-0347</t>
  </si>
  <si>
    <t>1338-1385</t>
  </si>
  <si>
    <t>0967-067X</t>
  </si>
  <si>
    <t>Internal Grant Agency (IGA) of Faculty of Economics and Management, CULS Prague</t>
  </si>
  <si>
    <t>Czech Academy of Sciences; Economics Institute of the Czech Academy of Sciences; Charles University Prague</t>
  </si>
  <si>
    <t>0176-2680</t>
  </si>
  <si>
    <t>University of Hradec Kralove; Czech University of Life Sciences Prague</t>
  </si>
  <si>
    <t>1478-9299</t>
  </si>
  <si>
    <t>project of the Czech Science Foundation Alternative service delivery arrangements</t>
  </si>
  <si>
    <t>Czech Academy of Sciences; Institute of Geonics of the Czech Academy of Sciences; Silva Tarouca Research Institute for Landscape &amp; Ornamental Gardening</t>
  </si>
  <si>
    <t>Technology Agency of the Czech Republic</t>
  </si>
  <si>
    <t>Prague University of Economics &amp; Business; Prague University of Economics &amp; Business</t>
  </si>
  <si>
    <t>1582-456X</t>
  </si>
  <si>
    <t>Grant Agency of Charles University; Charles University Centre Program; H2020-MSCA-RISE project GEMCLIME-2020</t>
  </si>
  <si>
    <t>0048-5829</t>
  </si>
  <si>
    <t>Masaryk University Brno; University of Delaware</t>
  </si>
  <si>
    <t>SVV; GAUK</t>
  </si>
  <si>
    <t>University of Pavol Jozef Safarik Kosice; Masaryk University Brno</t>
  </si>
  <si>
    <t>AMBIS University</t>
  </si>
  <si>
    <t>National Museum of Agriculture; Charles University Prague; Masaryk University Brno</t>
  </si>
  <si>
    <t>National Museum of Agriculture; GACR(Grant Agency of the Czech Republic)</t>
  </si>
  <si>
    <t>0962-6298</t>
  </si>
  <si>
    <t>Comenius University Bratislava</t>
  </si>
  <si>
    <t>Czech Academy of Sciences</t>
  </si>
  <si>
    <t>Prague University of Economics &amp; Business; Masaryk University Brno</t>
  </si>
  <si>
    <t>Faculty of Finance and Accounting, University of Economics, Prague; Faculty of Finance and Accounting, University of Economics, Prague</t>
  </si>
  <si>
    <t>Czech Academy of Sciences; Charles University Prague; Czech Academy of Sciences; Economics Institute of the Czech Academy of Sciences</t>
  </si>
  <si>
    <t>Karel Janecek Foundation</t>
  </si>
  <si>
    <t>1060-586X</t>
  </si>
  <si>
    <t>Masaryk University Brno; Masaryk University Brno; Masaryk University Brno</t>
  </si>
  <si>
    <t>Czech Science Foundation (GACR) under contract Unfair competition and other economic factors influencing the efficiency of the provision of public services</t>
  </si>
  <si>
    <t>Palacky University Olomouc; Czech Academy of Sciences; Institute of Sociology of the Czech Academy of Sciences</t>
  </si>
  <si>
    <t>Silesian University Opava</t>
  </si>
  <si>
    <t>Czech Academy of Sciences; Economics Institute of the Czech Academy of Sciences; Charles University Prague; Czech Academy of Sciences; Economics Institute of the Czech Academy of Sciences; Charles University Prague</t>
  </si>
  <si>
    <t>1354-0688</t>
  </si>
  <si>
    <t>Charles University Prague; Masaryk University Brno; Matej Bel University; Poznan University of Economics &amp; Business; Corvinus University Budapest; University of Public Service</t>
  </si>
  <si>
    <t>Deutsche Forschungs- gemeinschaft (DFG, German Research Foundation)(German Research Foundation (DFG)); National Science Centre in Poland under the OPUS call in the Weave programme</t>
  </si>
  <si>
    <t>2183-2463</t>
  </si>
  <si>
    <t>University of Miskolc; Masaryk University Brno</t>
  </si>
  <si>
    <t>University of Opole; Technical University Liberec</t>
  </si>
  <si>
    <t>NCN of Poland</t>
  </si>
  <si>
    <t>0090-5992</t>
  </si>
  <si>
    <t>University of Hradec Kralove; Masaryk University Brno</t>
  </si>
  <si>
    <t>1680-4333</t>
  </si>
  <si>
    <t>Charles University Research Programme Progres Q18 - Social Sciences: From Multidisciplinarity to Interdisciplinarity</t>
  </si>
  <si>
    <t>2159-9165</t>
  </si>
  <si>
    <t>Masaryk University Brno; Charles University Prague; Comenius University Bratislava; Matej Bel University</t>
  </si>
  <si>
    <t>Grant Agency of Masaryk University</t>
  </si>
  <si>
    <t>Matej Bel University; Masaryk University Brno</t>
  </si>
  <si>
    <t>Eotvos Lorand University; Hungarian Academy of Sciences; Hungarian Research Network; HUN-REN Centre for Social Sciences; Maria Curie-Sklodowska University</t>
  </si>
  <si>
    <t>Czech Academy of Sciences; Institute of Sociology of the Czech Academy of Sciences; Czech Academy of Sciences; Institute of Sociology of the Czech Academy of Sciences</t>
  </si>
  <si>
    <t>Lysek, Jakub; Rysavy, Dan</t>
  </si>
  <si>
    <t>Empowering through regional funds? The impact of Europe on subnational governance in the Czech Republic</t>
  </si>
  <si>
    <t>REGIONAL AND FEDERAL STUDIES</t>
  </si>
  <si>
    <t>The Czech Republic; regional policy; multilevel governance; Europeanization; subnational government</t>
  </si>
  <si>
    <t>This contribution offers an evaluation of subnational governance change in the Czech Republic in the context of a domestic response to Europeanization dynamics employing both the top-down and bottom-up approach. We do not find much evidence of a substantial empowerment of the regional level, but that the central government is still a gatekeeper. The regions have experienced both centralized and decentralized forms (temporal empowerment) of EU's structural funds management. The effect of EU was not constant, but conditioned in time by the mediating factors such as domestic politics and administrative capacity. On the local level, the weak fragmented municipalities have taken advantage of the European opportunity structure and have thus empowered themselves. EU's structural funds have accelerated intermunicipal cooperation. The partnership principle has become more embedded in regional policy, and some signs of multilevel governance (MLG) have emerged. As a result, the fragmented municipalities have become stronger partners with the state.</t>
  </si>
  <si>
    <t>Havlik, Vratislav</t>
  </si>
  <si>
    <t>POLITOLOGICKY CASOPIS-CZECH JOURNAL OF POLITICAL SCIENCE</t>
  </si>
  <si>
    <t>Juptner, Petr; Klimovsky, Daniel</t>
  </si>
  <si>
    <t>Vertical and horizontal intergovernmental relations during the first wave of the COVID-19 crisis: experience from the extremely fragmented CEE countries</t>
  </si>
  <si>
    <t>LOCAL GOVERNMENT STUDIES</t>
  </si>
  <si>
    <t>Subnational governments; multilevel governance; COVID-19; local politics; intergovernmental relations</t>
  </si>
  <si>
    <t>The Czech Republic and Slovakia rank among the extremely fragmented European countries in terms of their local government structure. In addition to local governments, regional governments were established in both countries in connection with EU accession, which means that policy making is framed at three levels in both countries. If it applies that more centralised structures are, generally, easier to coordinate in crisis situations, then these two decentralised post-communist countries offer a great laboratory for examining how this unexpected pandemic crisis that has affected all socio-political and economic levels and structures has been handled in a very fragmented environment. We intend to examine the behaviour of individual levels of government, measures adopted by the governments and their expected and unexpected impacts during the first wave of a pandemic crisis with a special focus on possible changes in the systems of multi-level governance.</t>
  </si>
  <si>
    <t>Kruntoradova, Ilona</t>
  </si>
  <si>
    <t>POLITICAL ASPECTS OF FINANCING OF MUNICIPALITIES IN THE CZECH REPUBLIC</t>
  </si>
  <si>
    <t>POLITICKE VEDY</t>
  </si>
  <si>
    <t>local politics; financing of municipalities; tax revenue; grants and transfers; municipal interests and associations; regional patron</t>
  </si>
  <si>
    <t>In 2000 and 2003, respectively, the Czech Republic finished the first and the second stage of public administration reform, which is closely linked with the issue of public financing, especially the financing of municipalities. The position of municipalities in the decentralization cannot be assessed without dealing with the issue of funding. The main goals of this article are to introduce the basic principles of financing of municipalities in the Czech Republic, and the stages of their development. It also analyses the political context of the financing and the main pillars of the financing of municipalities and its problematic aspects (tax revenue, the grant and transfer system, respectively financial contribution to the delegated powers, local taxes, respectively local fees) so that it clarifies the attitudes of political actors, key players and stakeholders, way of negotiations and final political cleavage and their characteristics. Solution strategy of this work is based on the use of a unique case study that aims to provide a deep understanding and causal explanation of the case combined with the qualitative method of case study, specifically the so-called dimensional sampling used in own research conducted among the mayors of municipalities in the Czech Republic.</t>
  </si>
  <si>
    <t>Blaha, Petr</t>
  </si>
  <si>
    <t>WOMEN'S REPRESENTATION AT THE LOCAL LEVEL: QUALITATIVE COMPARATIVE ANALYSIS OF WOMEN'S SUCCESS IN THE 2014 CZECH MUNICIPAL ELECTIONS</t>
  </si>
  <si>
    <t>Czech Republic; local politics; local elections; women's representation; QCA; gender</t>
  </si>
  <si>
    <t>Political representation of women is usually the subject of research at the national level of governance. Local level surveys are usually limited to statistical analysis or detailed descriptions of individual cases. As a rule, however, they do not address the determinants of the success of female candidates at the communal level. The study focuses on the success of female candidates at the local government level. The aim is to find a combination of conditions leading to a higher degree of political representation of women in the regional cities of the Czech Republic. The main benefit of the study is the use of QCA based on Boolean Algebra, which is an alternative to classical qualitative and quantitative methods, as it attempts to combine the benefits of both approaches and on this basis can provide a more comprehensive explanation of the studied Cases. The results showed significant differences between towns in Bohemia and Moravia, when women in Moravian cities are significantly under-represented. On the territory of Bohemia, the representation of women is sufficient in cities, which were inhabited in the past mainly by the German population and after the Second World War was settled by the Czech population. The results offer the potential for future comparisons with the results of statistical analysis, but also for the international comparison of not only post-communist areas.</t>
  </si>
  <si>
    <t>Rysavy, Dan; Sedlakova, Renata</t>
  </si>
  <si>
    <t>Changes in Housing Discourse in Four Czech Municipalities. Will Young People Get Support?</t>
  </si>
  <si>
    <t>LEX LOCALIS-JOURNAL OF LOCAL SELF-GOVERNMENT</t>
  </si>
  <si>
    <t>housing policy; local governance; electoral; programmes; young people</t>
  </si>
  <si>
    <t>In post-communist countries, the early years of housing policy after 1989 were characterised by the withdrawal of the state. Municipalities played an important role in the housing privatisation process in the Czech Republic. Thirty years later, a global boom in housing prices occurred in major urban centres. Young people are facing the problem of decreasing housing affordability. The analyses of the programme statements of electoral parties and coalition agreements in selected regional centres reveals the issue's increasing saliency as well as a change in the overall discourse of housing. Moreover, local path dependencies and ways of bridging ideological differences in a coalition are explained. Electoral programmes tend to focus on young families rather than young people in general. In the crisis of housing affordability, those groups that have something to offer cities are preferred in party programme statements.</t>
  </si>
  <si>
    <t>Hajek, Jan</t>
  </si>
  <si>
    <t>ANALYSIS OF LEGISLATIVE COALITIONS IN THE CITY ASSEMBLIES OF REGIONAL CAPITALS AFTER THE MUNICIPAL ELECTIONS OF 2018 IN THE CZECH REPUBLIC1</t>
  </si>
  <si>
    <t>coalition; local election; regional capital; city assembly; city council</t>
  </si>
  <si>
    <t>The main purpose of this work was to analyse coalition practices in the city assemblies of regional capitals in the Czech Republic following the last municipal elections in 2018. The presented research aimed to analyse and described in detail the inner dynamics of the formation of party alliances at the local level, in this case represented by thirteen regional capitals and their city assemblies. General research found that there is a discrepancy between the theoretical assumptions of the theory of political coalitions and the coalition practice applied in the environment of the city assemblies of regional. The introduction of this article is followed by a part describing the methods of research, continues with theoretical part which focuses on the genesis of the theory of coalition and its outputs in the form of coalition typologies. Then we get to the analytical part that dealing with the application the theory of political coalitions to second order elections (local elections in the Czech Republic). The final part of the article contains a summary of coalition practice in the regional capitals in the Czech Republic and conclusion of this survey. The research proved that deviant coalitions must be regarded as a relevant alternative of minimal winning coalitions (primarily surplus majority coalitions are a frequent coalition type in city assemblies of regional capitals after the municipal elections 2018). It seems the political coalitions and alliances of local dimension are formed by specific factors, which distinguish coalitions practice in city assemblies of regional capitals from coalitions in the Chamber of Deputies.</t>
  </si>
  <si>
    <t>Plzakova, Lucie; Studnicka, Petr</t>
  </si>
  <si>
    <t>Local Taxation of Tourism in the Context of the Collaborative Economy - Case Study from the Czech Republic</t>
  </si>
  <si>
    <t>collaborative economy; tourism; local taxes; peer-to-peer accommodation; innovation legal norm</t>
  </si>
  <si>
    <t>Tourism management has undergone significant changes in recent years under the influence of two factors: the strengthening of the fiscal decentralization approach and the development of a collaborative economy that significantly affects the tourism market, both on the supply and demand side. Tourism taxes are one of the management tools on the local level. The paper focuses on innovation in the act on local charges and fees so that it meets the requirements of the current state and the expected development in the future, laying emphasis on the use of digital platforms in tourism. The proposed and accepted legal regulation will bring the Czech self-government many advantages such as i) extended powers for self-government; ii) increased revenues to the municipalities' budgets; iii) the update of such groups of tourists that are exempted from local taxation, and iv) the liability to ensure local taxation for all types of objects providing short-term temporary accommodation.</t>
  </si>
  <si>
    <t>Copik, Jan; Kopriva, Radek; Cmejrek, Jaroslav</t>
  </si>
  <si>
    <t>Mayors as a variable in typologies of local governments: a case study of the Czech Republic</t>
  </si>
  <si>
    <t>Municipality; mayor; council; municipal board; municipal development; proposing an agenda; promoting an agenda</t>
  </si>
  <si>
    <t>The study focuses on the position of mayors in the self-government of municipalities in the Czech Republic. The typology of municipal governments classifies the Czech Republic in the 'collective form' category. The aim of the case study is to look for a way to supplement existing approaches to the typology of local governments. We emphasise the factual role of mayors in the formulation of development goals of municipalities, their initiative and weight in decision-making on budgets and investment actions. The study is based on data obtained through a questionnaire survey of municipal representatives and interviews with representatives of selected municipalities. Based on the results of both surveys, it is possible to prove that in spite of their not very strong legislative position, mayors can play a key role as initiators of investment projects and in promoting the municipal development agenda.</t>
  </si>
  <si>
    <t>Maskarinec, Pavel</t>
  </si>
  <si>
    <t>Does Gender Matter? Determinants of Women's Representation on Corporate Boards of Firms Owned by the Czech Statutory Cities</t>
  </si>
  <si>
    <t>women and politics; women's representation; female leadership; local politics; board of directors; supervisory board; Czech Republic</t>
  </si>
  <si>
    <t>Using data on 26 large Czech municipalities, this paper looks at the extent to which political opportunity structure determines women's descriptive representation on corporate boards of firms which are owned by Czech statutory cities, or more precisely on boards of directors and on supervisory boards. We show that women are significantly advantaged in municipalities where political environment (culture) is characterised with more openness to women (i.e. those with more women in city councils/city boards or especially those with female mayors). On the other hand, the effect of most other variables was contradictory or very small. One of the exceptions was municipality size, which decreased women's descriptive representation on supervisory boards but at the same time increased their representation on boards of directors.</t>
  </si>
  <si>
    <t>Fiedor, David; Sery, Miloslav; Frajer, Jindrich; Szczyrba, Zdenek</t>
  </si>
  <si>
    <t>Attitudes of Mayors Towards Gambling: Evidence from the Czech Republic</t>
  </si>
  <si>
    <t>attitudes; gambling; mayors; municipality; Czech Republic</t>
  </si>
  <si>
    <t>Gambling is generally considered to be a socially negative phenomenon. On the other hand it also has its supporters, as proved by recent research. Mayors are important administrators of local affairs as they represent municipal governments. Their attitudes towards gambling vary and this could influence both the spatial distribution of gambling and the money accrued from gambling. Hence, knowledge of their attitudes is essential in gaining an understanding of the potential for further developments in the gambling landscape. The Czech Republic is the example discussed in this paper. The gambling environment is highly developed here and is a suitable laboratory for research on the mayors' attitudes to gambling. The interviews with the mayors were conducted using an extensive questionnaire. Our results show that the structure of the mayors attitudes toward gambling differs significantly according to the specific type of municipality. The text is accompanied by authentic statements from the mayors, which reveal the reasons for their attitudes to gambling.</t>
  </si>
  <si>
    <t>Radvan, Michal; Mrkyvka, Petr; Schweigl, Johan</t>
  </si>
  <si>
    <t>Challenges of the Implementation of the European Charter of Local Self-Government in Czech Legislation</t>
  </si>
  <si>
    <t>European Charter of Local Self-Government; decentralisation; autonomy; local government; subsidiarity; Czech Republic</t>
  </si>
  <si>
    <t>In their recent rigorous analysis of the European Charter of Local Self-Government (Radvan, Mrkyvka, Schweigl 2018), the authors elaborated the manner in which the Charter has been implemented into the Czech legal order. In this paper, the authors extended the previous analysis by focusing on the challenges connected with the incorporation of the Charta's principles into the Czech legal order. They outlined the areas, in which the incorporation seems to be properly done, and pointed to a few areas which might be viewed as problematic, as for incorporating of the Charta's principles. One of the most significant problems is that the distinction between the state-administration and self-administration was not carried out in a strict manner and this improper distinction may lead to enhanced conflicts of interest. Some problems might also be detected in the area of how a smaller municipality's citizens may influence the policy of a larger municipality which provides state-administration for the residents of smaller municipalities.</t>
  </si>
  <si>
    <t>Maskarinec, Pavel; Klimovsky, Daniel</t>
  </si>
  <si>
    <t>Determinants of Women's Descriptive Representation in the 2014 Czech and Slovak Local Elections</t>
  </si>
  <si>
    <t>Article; Proceedings Paper</t>
  </si>
  <si>
    <t>local politics; local elections; women's representation; women and politics; Czech Republic; Slovakia</t>
  </si>
  <si>
    <t>The main objective of this article is to analyse the determinants of women's descriptive representation in the 2014 local elections in the Czech Republic and Slovakia. It is shown that although both countries are considered democratic and in spite of two decades of multi-dimensional transition, women are underrepresented at the local level. Especially electoral results in the municipalities which are considered sub-regional centres and where almost one-half of the population of both countries is concentrated are studied. As it is pointed out, factors like local population or political and institutional factors play an important role in women's success in local politics.</t>
  </si>
  <si>
    <t>Lysek, Jakub</t>
  </si>
  <si>
    <t>Tackling Bureaucracy Growth in Time of Crisis: The Case of Czech Statutory Cities</t>
  </si>
  <si>
    <t>local politics; bureaucracy growth; austerity; party competition; Czech Republic</t>
  </si>
  <si>
    <t>In times of economic crisis, municipalities have faced serious fiscal stress and have had to implement responsive measures such as lowering operational costs, a hiring freeze or layoffs. Yet some cities even boost their bureaucratic apparatus. Based on empirical results of Czech statutory cities, it is argued, that the main cause of bureaucratic growth is party fragmentation, government alternations and weak mayors because post-communist administrations are affected by widespread patronage and clientelism. Decline or cutbacks strategies are linked to fiscal stress though in times of elections are determined by political context rather than the economic environment.</t>
  </si>
  <si>
    <t>Radvan, Michal</t>
  </si>
  <si>
    <t>Taxes on Communal Waste in the Czech Republic, Poland and Slovakia</t>
  </si>
  <si>
    <t>communal waste; tax; charge; Poland; Slovakia; Czech Republic</t>
  </si>
  <si>
    <t>Waste management at the municipal level in almost all European countries is financed by local taxes, usually by special charges, sometimes by the property tax. This article deals with these possibilities. The main goal of this paper is to confirm or refute the hypothesis that there should be one local tax (charge) and its revenue should be used for communal waste management. To achieve this goal, a critical analysis of existing legal regulation of taxes and/or charges on communal waste and a comparison of existing tax / charge schemes concerning communal waste in the Czech Republic, Slovakia, and Poland is used. Synthesis of the gained knowledge especially in the area of taxpayers, correction components and rates allows introducing the optimal system of legal regulation of communal waste taxation.</t>
  </si>
  <si>
    <t>Kruntoradova, Ilona; Juptner, Petr</t>
  </si>
  <si>
    <t>Financial Aspects of the Autonomy of Czech Municipalities in the Attitudes of Political Actors</t>
  </si>
  <si>
    <t>The paper herein presents a summary of research targeting the attitudes of mayors of Czech municipalities towards the financing of municipalities and the submitted legislative determination of taxes. Data reflect expert interviews with a representative sample of nine municipalities in Central Bohemian region. The research was originally incorporated into the doctoral thesis by Ilona Kruntoradova accomplished at the Institute of Political Studies at the Faculty of Social Sciences, Charles University in Prague; it is contextualized in the paper with political debates about the new rules concerning the funding of municipalities. Such rules create divisions among the municipalities as well as the parties within the Necas coalition government. The main research findings underline the prevailing lack of funds facilitating the development of small municipalities, mediation of the interests of municipalities through personal contacts rather than special interest associations, and deeper divisions between small municipalities and large cities. The research herein should primarily serve as a pre-research for larger inquiries involving a broader sample of municipalities throughout the Czech Republic.</t>
  </si>
  <si>
    <t>Smith, Michael L.</t>
  </si>
  <si>
    <t>Making Direct Democracy Work: Czech Local Referendums in Regional Comparison</t>
  </si>
  <si>
    <t>This article presents the initial results of a research project on the politics of local referendums in the Czech Republic, situating the Czech experience in the context of other Visegrad states. Data on Czech local referendums from 2000-2005 have been compiled from multiple sources - local and national newspapers, data from municipal, district and regional authorities, interviews, and statistical indicators - to ensure the completeness and comprehensiveness of the dataset. The article conceptualizes local referendums as the product of often arduous civic campaigns that, in the light of local political opposition, frequently fail to carry out the referendum. The study thus takes a referendum campaign's level of success as the dependent variable, and considers a range of demographic, political and civic factors as independent variables. Quantitative as well as case-study evidence is provided. The article finds that of the 114 local referendum campaigns that were initiated from 2000-2005, 82 referendums were ultimately held, of which about 48 were initiated by environmental NGOs or directly addressed environmental issues. The key variables determining the success of local referendum campaigns are municipal size, referendum theme, and the legal capacities and campaign strategies of the referendum initiators. In that regard, environmental NGOs have demonstrated a high level of organizational and political efficacy in comparison to other actors.</t>
  </si>
  <si>
    <t>Kouba, Karel; Lysek, Jakub</t>
  </si>
  <si>
    <t>The return of silent elections: democracy, uncontested elections and citizen participation in Czechia</t>
  </si>
  <si>
    <t>DEMOCRATIZATION</t>
  </si>
  <si>
    <t>Article; Early Access</t>
  </si>
  <si>
    <t>uncontested elections; democracy; participation; Czech republic; political competition; &gt;</t>
  </si>
  <si>
    <t>Even when robust competition becomes institutionalized for national elections in democracies, this is no guarantee that elections to subnational governments will be equally competitive there. This article documents a recent disconcerting worldwide return of silent elections'' - electoral races in which citizens are unable to choose among political alternatives and their vote makes no difference to the outcome. Holding such uncontested elections clashes simultaneously with the dual dimensions of democratic government: contestation and inclusiveness. Eliminating any contestation whatsoever not only skews democratic representation but is also expected to have a devastating effect on citizen participation. Leveraging a large dataset of 6,254 Czech municipalities in seven municipal elections between 1998 and 2022, the main contributions of this article are assessing the extent of the problem of silent elections over time, understanding its root causes, estimating its effect on turnout and exploring what mechanisms drive the nexus between uncontested elections and voter participation. The steady rise in the proportion of uncontested races (28% of all municipalities by 2022) as well as their staggering and increasing estimated effect on turnout (17 points relative to contested) point towards a thus far unnoticed deficit of local democracy.</t>
  </si>
  <si>
    <t>Rysavy, Dan; Dobisova, Dominika</t>
  </si>
  <si>
    <t>COUNCIL NEWSPAPERS ON HOUSING. ONLY MOUTHPIECES OF THE GOVERNING COALITION?</t>
  </si>
  <si>
    <t>JOURNAL OF COMPARATIVE POLITICS</t>
  </si>
  <si>
    <t>council newspaper; local government; housing policy; content analysis; Czech Republic</t>
  </si>
  <si>
    <t>The study presents an analysis of the communication of the currently highly salient topic of housing in the council newspapers of three Czech towns that differ in terms of their proportion of municipal flats. A quantitative content analysis did not confirm the presumed massive favouring of the governing coalition in the pre-election period. A qualitative analysis documented how communication on the topic of housing is influenced by the editorial policies of municipal periodicals. By changing them, the new administrations of towns can increase the space dedicated to presentation of their own housing policies or set the standards for communication on this topic. The third way is the PR-like manner of selective choice of non -conflicting parts of the local housing policies that portray the town leaders in a proactive role.</t>
  </si>
  <si>
    <t>VOX POPULI, VOX DEI: LOCAL REFERENDA IN THE CZECH REPUBLIC 2000-2020</t>
  </si>
  <si>
    <t>referendum; participation; democracy; civil society; Czech Republic</t>
  </si>
  <si>
    <t>The present study focuses on the use of the local referendum instrument in the Czech Republic between 2000 and 2020. This form of citizen participation in political decision making has become widely and widely used. Based on a complete overview of referenda, an analysis of the distribution of referenda in individual regions is carried out, which clearly shows that referenda are held significantly more often in some regions, which is determined by specific issues of safety or the location of nuclear power plants. In line with Robert Dahl's assumption, it turns out that the highest percentage of referenda are held in smaller municipalities, but this does not usually mean a higher turnout. It turns out that the importance of the issue is often more crucial than other factors. For example, the combination with an election has been shown to be a factor that does not have a major impact on overall participation. The ratio of binding to non-binding referenda shows that this instrument is used very effectively and efficiently, so that most of the referenda held are binding and are used to address issues that have the potential to mobilise citizens.</t>
  </si>
  <si>
    <t>Mapping the Territorial Distribution of Voter Turnout in Czech Local Elections (1994-2018)</t>
  </si>
  <si>
    <t>COMMUNIST AND POST-COMMUNIST STUDIES</t>
  </si>
  <si>
    <t>spatial analysis; local elections; electoral participation; Czech Republic; quality of democracy</t>
  </si>
  <si>
    <t>This article analyzes voter turnout in the Czech Republic on a very detailed spatial structure and an extended yearly time series (1994-2018). Its main goal is to examine the spatial dimension of the disparities in voter turnout in local elections at the level of all (more than 6,000) Czech municipalities. To achieve this goal, global and local spatial autocorrelation methods are used. Municipality-level cartographic presentations then provide spatial evidence of highly stable patterns of electoral participation in Czech municipalities. In the long term, there is no substantial inter-electoral change of the clustering of voter turnout in the different municipalities, except for an overall decline of the homogeneity of the clusters with low or high electoral turnout. In short, the article provides an understanding of electoral turnout in Czech local elections that other approaches have not achieved.</t>
  </si>
  <si>
    <t>Moravec, Lukas; Kukalova, Gabriela; Filipova, Dana Bina; Vankova, Zdenka</t>
  </si>
  <si>
    <t>The Effectivity of Local Fee Collection: Case Study in Selected Municipalities of the South Bohemian District, Czech Republic</t>
  </si>
  <si>
    <t>fee; efficiency; administration costs; payer; tax income</t>
  </si>
  <si>
    <t>Local fees and tax income are one of the income sources of a municipality budget. Their size and collection is regulated by the municipality and a particular state. 12 municipalities of the South Bohemian District were chosen according to their size to find out the efficiency of the collection of the higher mentioned income. Next, a relationship between individual shares and size of selected municipalities in number of inhabitants was calculated based on shares among city fees, tax income and total income. The size of yields in local fees differs and the size of municipality (based on the number of inhabitants) is not the main factor of the difference. Yields of municipalities are also influenced by geographical and economic factors (e.g.: growth of tourism, ??esk?? Krumlov). Furthermore, absence of any relationship among local fees, tax income and total income was found within selected municipalities.</t>
  </si>
  <si>
    <t>Kuliomina, Jekaterina</t>
  </si>
  <si>
    <t>Do personal characteristics of councilors affect municipal budget allocation?</t>
  </si>
  <si>
    <t>EUROPEAN JOURNAL OF POLITICAL ECONOMY</t>
  </si>
  <si>
    <t>Regression discontinuity; Czech Republic; Municipal budget</t>
  </si>
  <si>
    <t>Balanced representation is largely viewed as a vital goal to be achieved in governing bodies in both business and politics. However, the evidence on the effect representation has on decision making is scarce in the literature. In this paper, I analyse whether local politicians' personal characteristics - gender, education and occupation - influence municipal budget allocation. In a regression discontinuity design I compare municipalities where candidates with a particular characteristic narrowly won or lost. The analysis is based on Czech local elections and municipal budget data. Educated candidates are favored by Czech electorate, while female candidates are disfavored. However, I find no large and robust effect of electing additional women, educated councilors or entrepreneurs on budget allocation, deficit or debt. This holds even in the smallest municipalities where the input of an additionally elected candidate is expected to have higher weight in decision making. In addition, I find that capital revenues are lower in cases where the marginally elected women form majority.</t>
  </si>
  <si>
    <t>Skolnik, Milan; Haman, Michael; Copik, Jan</t>
  </si>
  <si>
    <t>Do Free Food and Beverages Bring People to the Political Meeting? The Survey Experiment of Attendance-Buying</t>
  </si>
  <si>
    <t>POLITICAL STUDIES REVIEW</t>
  </si>
  <si>
    <t>vote-buying; participation; survey experiment; local politics; Czech Republic</t>
  </si>
  <si>
    <t>In this article, we explore a phenomenon we call attendance-buying. Specifically, we investigate the case of buying the attendance of voters at political rallies. Politicians and political parties promise voters certain rewards if they come to listen to them at political meetings. Often, these rewards can be food or valuable prizes. We conducted a survey experiment to discover what effect this form of attendance-buying has in Czech municipalities with up to 1000 inhabitants. We focused on small municipalities, where such a strategy can be effective because of the small number of candidates compared to large towns. We found that the effect of promising free food and drinks for attending a rally surprisingly did not manifest. With this finding, we contribute to and extend upon the theme of vote-buying. Our research also has practical implications, as local-level candidates do not have to make these food and drink expenditures because interested citizens will attend political rallies regardless of these offers.</t>
  </si>
  <si>
    <t>Hruzova, Lucia; Hruza, Filip</t>
  </si>
  <si>
    <t>Local Government Communication: Reaching out through Facebook</t>
  </si>
  <si>
    <t>regional capitals; Czech Republic; social networks; engagement; Facebook</t>
  </si>
  <si>
    <t>The development of Web 2.0 technologies has led to the expansion of new technologies and services such as social media, which has become a new tool for public participation and alternative service delivery based on higher G2C (government to citizens) responsiveness. This ongoing development has caused governments to face expectations to adapt their communication channels to the changing environment of online social interactions. The main purpose of this paper is to investigate how local governments in the Czech Republic use social media in their communications with the public and the effects of these communications. To do so, this paper presents a comprehensive analysis of the Facebook communications of Czech regional capitals using multiple methodological approaches, including a survey, statistical analysis and an OLS model. The Facebook social networking site was chosen for this research because of its prevalent popularity over all relevant social media and the frequency of use in the Czech Republic both in general and by local governments, and because of its higher complexity of G2C interactions. The outcomes are given in the context of the relevant previous research.</t>
  </si>
  <si>
    <t>New Tourist Tax as a Tool for Municipalities in the Czech Republic</t>
  </si>
  <si>
    <t>tourist tax; tourist charge; local tax; local charge; Czech Republic</t>
  </si>
  <si>
    <t>The Czech Republic is one of many states where the new legal regulation of tourist taxes was introduced to limit the shortcomings of the original regulation. The aim of this paper is to define the opportunities and threats of the new regulation in the Czech Republic in the area of tourist taxes. To achieve the purpose of this article, the tourist tax is defined and Czech legal regulation valid until the end of 2019 and since 2020 in the given area is analysed. The hypothesis that the new regulation is perfect and ideal for the tax administration and for the municipalities was confirmed only partially. While most of the critical issues were solved and the new tourist charge is a good step for both municipalities and the tax administration, the charge rate of 21 CZK in 2020, resp. 50 CZK in the following years is not adequate. With the new regulation, municipalities got new opportunities, primarily to increase their revenues. The single tourist charge makes the system easier for all stakeholders: for municipalities, for tourists, and for quartermasters. Issues arise especially concerning the simplified evidence and the non-chargeable long-term stays. Municipalities should be particularly careful when defining the exemptions and differentiating the charge rate for specific dates in the year, or specific parts of the municipality. The unequal treatment might be seen as discrimination or even unfair public incentive.</t>
  </si>
  <si>
    <t>Klusacek, Petr; Martinat, Stanislav; Krejci, Tomas; Kunc, Josef; Hercik, Jan; Havlicek, Marek; Skokanova, Hana</t>
  </si>
  <si>
    <t>Return of the Local Democracy to the Territory of the Military Training Areas (Case Study the Czech Republic)</t>
  </si>
  <si>
    <t>local democracy; military training areas; post-communist transition; brownfields; Czech Republic; municipalities</t>
  </si>
  <si>
    <t>The return of the local democracy to the military training areas raises a number of complex challenges even under the conditions of a democratic state. In the municipalities that were established in the Czech Republic on 1 January 2016 by a separation from the territory of the military training areas, a nondemocratic paternalist system has dominated for many decades at the local level, which in some cases was deepened by a presence of the foreign Soviet army. While other municipalities in the post-communist period after 1989 have undergone a complex development and have gradually responded to new challenges (e.g., the use of subsidy titles, intermunicipal cooperation), and, in the case of the settlements in the territory of the military training area districts, nondemocratic local paternalism was preserved until the end of 2015. In the first phase of their term, the elected representatives of the local government primarily focused on securing the basic functions of the municipality (issues of housing and basic amenities of the village-school facilities, shops), saving local sights as remnants of historical memory, and developing cooperation within different networks of actors on a general level (e.g., issues of tourism development, environmental protection).</t>
  </si>
  <si>
    <t>Muller, Karel B.; Lisa, Ales</t>
  </si>
  <si>
    <t>DEMOCRATIC LEADERSHIP AND PROGRESSIVE GOVERNMENT IN FACE OF PUBLIC DISINTEREST: LOCAL POLITICAL ELITES AND CIVIL PUBLIC IN POST -COMMUNIST TOWN</t>
  </si>
  <si>
    <t>ROMANIAN JOURNAL OF POLITICAL SCIENCE</t>
  </si>
  <si>
    <t>Local Politics; Political Change; Elites; Participation; Post-Communism; Reflexivity; Czechia</t>
  </si>
  <si>
    <t>The Czech Republic, together with other post-communist countries of Central Europe, still struggles (nearly 30 year after the collapse of communism) to build a strong civil society and to perform democratic leadership and good government, securing the principles of democracy and the rule of law. In our own empirical research, we have focused on the progressive political changes occurring on a municipal level in the Czech Republic. We have surveyed three small-sized towns that have undoubtedly performed - within our research timeframe - sound democratic leadership and good government. This multi-case study combines both qualitative and quantitative methods aimed at both the local political elites and the civil public, and their mutual reflexivity. The local governments of the three towns performed democratic leadership and good government, despite very little (or the absence of) positive feedback from the local civil public. However, in all cases, the local political factions performed crucial legitimizing and deliberative functions in order to compensate for this weakness. In the one metropolitan suburban town in our study, compared to the other two peripheral towns, a higher concentration of civic elites resulted in a greater intensity of protest-like participation. Consequently, the building of a stronger political reputation was more difficult. Surprisingly, in all three towns, we found no clear correlation between the level of education and the orientation towards liberal values.</t>
  </si>
  <si>
    <t>Palansky, Miroslav</t>
  </si>
  <si>
    <t>The value of political connections in the post-transition period: evidence from Czechia</t>
  </si>
  <si>
    <t>PUBLIC CHOICE</t>
  </si>
  <si>
    <t>Political connections; Political donations; Firm performance; Rent-seeking; Corruption</t>
  </si>
  <si>
    <t>This paper studies the relationship between political connections and reported profits using a newly compiled dataset on all corporate donations to political parties in Czechia during its post-transition period (between 1995 and 2014). I develop a dynamic matching approach to identify non-connected firms that are similar to their connected peers on a range of observable characteristics, including profitability prior to becoming connected. I find that being politically connected is associated with superior reported profits: I estimate conservatively that the connected firms outperform their non-connected but otherwise similar competitors by 8-12% following the establishment of the connection, which is a larger effect than found previously for more developed economies. What is more important, however, I find that the effect virtually vanishes for non-connected firms aligned closely with the public sector. That evidence suggests that other forms of connections, such as personal ties and those established at subnational levels of government, such as regional and municipal governance tiers, are likely to have played a significant role in Czechia during its post-transition period.</t>
  </si>
  <si>
    <t>Bakos, Eduard; Nemec, Daniel; Hruza, Filip; Mix, Troy</t>
  </si>
  <si>
    <t>Emerging Topics on Inter-municipal Cooperation in the Czech Republic: Policy Networking, Regionalization and Financial Indicators</t>
  </si>
  <si>
    <t>inter-municipal cooperation; financial indicators; policy networking; voluntary association of municipalities; Czech Republic</t>
  </si>
  <si>
    <t>Inter-municipal cooperation is not solely about the cooperation of two or more municipalities. Professional networking or another kind of membership or cooperation could be also positive incentives for strengthening municipal cooperation. Czech Republic belongs to countries where there is not only one national professional association of municipalities with regional structures and this could offer the questions about their influence on inter-municipal cooperation. In this paper we use data from a full sample of Czech municipalities to reveal the role of variables including professional networking activity, regional structures and financial conditions on the existence or development of municipal cooperation. The results of regression analyses provide indistinct explanations. Membership in one national association increases the probability that the municipality will begin or sustain membership in a voluntary association of municipalities (VAM), while membership in another association tends to decrease the probability for engagement in VAM. Since the distribution of municipalities in the territory is not uniform, and individual municipalities have different socio-demographic and territorial characters, we decided to explore the basic characteristics of the municipality such as non-financial and financial indicators. Further, for small municipalities, we were not able to verify the hypothesis that they would be more likely to cooperate due to lack of resources or more adverse financial conditions.</t>
  </si>
  <si>
    <t>Charvatova, Lucie</t>
  </si>
  <si>
    <t>During the local election period 2014-2018, the Czech Republic experienced a previously unseen surge in governing coalition breakdowns at the level of municipal administration. Judging by the election results, these numerous coalition crises were caused primarily by the weakening of established parties, which appeared unready to fight the appeal of the ANO 2011 party. The failure to maintain and establish internal and external political networks in more than half of coalitions took its toll mainly on the economic and infrastructural development of the affected cities. The purpose of this article is to present an exploratory comparative analysis of Czech statutory cities that avoided, survived or succumbed to a coalition breakdown in the defined election period. The fact that ANO 2011 links all the cases of breakdown supports a general assumption that both its intra-party organization and inter-party coalition behaviour lack the necessary cohesion to last in a coalition government. ANO 2011 emerges from the analysis as an uncooperative party true to its anti-system and anti-party rhetoric, with an extremely high fluctuation of ambitious representatives and extremely low tradition of political conformity, respect for hierarchy and coalition loyalty at the municipal level.</t>
  </si>
  <si>
    <t>Romanova, Anna; Radvan, Michal; Schweigl, Johan</t>
  </si>
  <si>
    <t>Constitutional Aspects of Local Taxes in the Slovak Republic and in the Czech Republic</t>
  </si>
  <si>
    <t>local tax; local charge; constitution; European Charter of Local Self-Government; Czech Republic; Slovak Republic</t>
  </si>
  <si>
    <t>The main aim of the paper is to analyze the constitutional backgrounds of the local taxes' legal regulation, assessment, and collection in the Slovak Republic and the Czech Republic. The paper starts with the general constitutional regulation of taxes and continues with the critical analyses of local taxes' regulation and application in both countries. It follows the legal power of legal norms, starting with the international aspects - the European Charter of Local Self-Government, continuing with the constitutional issues and finishing with the statutory regulation of local taxes. The first part of the hypothesis that even if the constitutional regulation in these countries is very different and gives different opportunities for the local taxes adoptions both in national Parliaments and in local councils, the practice in both countries is very similar, was (with a small difference in the actual use of given possibilities to adjust the real property tax revenues by the municipalities, which speaks in favour of the Slovak ones compared to the Czech) confirmed. However, the second part of the hypothesis that in both countries local self-government units do have adequate powers to impose and collect local taxes was rejected. In the conclusion, the comparison between the Czech Republic and the Slovak Republic is made and possible changes de lege ferenda are presented.</t>
  </si>
  <si>
    <t>Hurtikova, Hana; Soukop, Michal</t>
  </si>
  <si>
    <t>Participative and Deliberative Democracy on the Local Level: How the Political Characteristics of Municipalities in the Czech Republic Relate to the Use of Selected Democratic Innovation within their Territory?</t>
  </si>
  <si>
    <t>participative democracy; deliberative democracy; democratic innovations; Local Agenda 21; political characteristics of municipalities</t>
  </si>
  <si>
    <t>Little current studies of democratic innovations have considered whether there is any connection between the political characteristics of a municipality and the higher degree of use of participative and deliberative tools within their territory. This article aims at contributing to the discussion by testing selected political indicators in the municipalities in relation to the utilisation rate of innovative tools. By using the case study of local territory within the Czech Republic during the election period of 2014-2018, the article uses unique data from the municipalities with extended powers to track common features of participative municipalities, emunicipalities, and transparent municipalities, and reveals the substantial positive effects of intergenerational renewal in the representative bodies and strong financial capital. Paper contributes to the discourse on democratic innovations by focusing on unexplored area, thanks to which participative and deliberative tools could become a normal part of the decision-making process on a local level.</t>
  </si>
  <si>
    <t>WOMEN AND REGIONAL POLITICS: POLITICAL DETERMINANTS OF WOMEN'S DESCRIPTIVE REPRESENTATION IN THE CZECH AND SLOVAK REGIONAL ELECTIONS OF 2000-2017</t>
  </si>
  <si>
    <t>Czech Republic; Slovakia; regional politics; regional elections; women and politics; women's representation</t>
  </si>
  <si>
    <t>Although there is an extensive comparative research focusing on the influence of various factors contributing to the increase of female representation at the national level, relatively little space is devoted to a similar research at (sub)state levels of governance. Hence, the main objective of this article is to analyse the determinants of women's descriptive representation in Czech and Slovak regional elections. We show that women's representation at the regional level is lower not only in comparison with the national but especially with the local level. Our results confirm that women are significantly advantaged in the regions where women held a much higher representation in the previous electoral term. However, other factors show only little positive (expected) influence on women's representation in the Czech Republic (district magnitude), while we find negative influence of economic development (unexpected) and Catholicism (expected). On the contrary, in Slovakia, most factors influence women's representation in the expected way. We find higher women's representation in the regions characterized by higher economic development, higher district magnitudes, higher difference in salaries between men and women and a lower share of Catholics and Hungarians. Furthermore, electoral system proves to be a strong factor as a proportional system, together with higher magnitudes, strongly increases women's representation. Generally, while the results from the Czech Republic indicate that women's representation is influenced rather by institutional variables, together with greater openness for women based on previous experience, in Slovakia the relation among various factors is much more complex, influenced by all types of variables.</t>
  </si>
  <si>
    <t>Roznak, Petr; Kubecka, Karel</t>
  </si>
  <si>
    <t>PUBLIC ADMINISTRATION ACTIVITIES OF THE CZECH REPUBLIC EVALUATED BY THE RISK ANALYSIS METHOD</t>
  </si>
  <si>
    <t>public administration; management of municipalities; cities and regions; risk analysis; alternative decision-making method; SWOT analysis</t>
  </si>
  <si>
    <t>This paper deals with the activities of the public administration of the Czech Republic. It appeared recently, that the responsible persons were held accountable for wrong decisions, both of technical and political nature. In some cases, these decisions were also used against responsible persons at all levels. The aim of our research was to find out how the Risk Analysis can be used to identify and manage risks effectively. It shows an alternative option to use the mathematical model, called SWOT, in the decision-making processes of public authorities. This model can partially eliminate the subjective influences of judges and responsible persons who decide on the final verdict. This research is based on the analysis of the present Czech legal norms and their application in the decisions of the local administration. The results show that the use of the model SWOT can help to avoid wrong decisions of public administration. It can also reveal weak and strong aspects of decision making processes. As there is a need to decide and take correct actions at all levels of the government, one of the risk analysis methods may be used as a supporting instrument. In this case, SWOT matrix was chosen as a basic and universal method that can be easily applied.</t>
  </si>
  <si>
    <t>Mrkyvka, Petr; Czudek, Damian</t>
  </si>
  <si>
    <t>Fiscal Resources of Local Self - Government Budgets from Environmental Charges on Czech Republic</t>
  </si>
  <si>
    <t>environmental charges; municipality; regions; Czech Republic</t>
  </si>
  <si>
    <t>Protection and creation of environment represents a significant problem in Czech society - at the state and local governments. The state, regions and municipalities are responsible for creating and maintaining a healthy environment for their citizens and for future generations. Economic development brings the raising of living standards on one side, however, presents on the other side many negative moments resulting from the creation of environmental burdens of various kinds, in particular, the territory exploitation by mining activities, water and air pollution and industrial and municipal waste disposal. The state imposes taxes and charges on originators of environmental burdens, whose revenue is then used to finance programs and projects for the rehabilitation of the environment and its gradual improvement. This article is the outline of these payments catalog.</t>
  </si>
  <si>
    <t>Placek, Michal; Ochrana, Frantisek; Pucek, Milan; Krapek, Milan; Spacek, David</t>
  </si>
  <si>
    <t>Does the Financial Self-sufficiency of Municipalities Affect Efficiency of the Museums which they Founded? (A Case Study from the Czech Republic)</t>
  </si>
  <si>
    <t>efficiency; fiscal decentralization; museums; Czech Republic</t>
  </si>
  <si>
    <t>This paper analyzes and discusses the impact of fiscal decentralization on the efficiency of museums run by municipalities. It tests the hypothesis that municipalities with higher levels of income self-sufficiency can more efficiently manage museums than municipalities with lower levels of financial self-sufficiency. For our analysis, we used fmancial data for the years 2015 to analyze the efficiency of museums using data envelopment analysis (DEA). To test the hypothesis about the impact of fmancial self-sufficiency, we use regression analysis. The results obtained did not confirmed the hypothesis.</t>
  </si>
  <si>
    <t>Municipalities and Gambling Taxation in the Czech Republic</t>
  </si>
  <si>
    <t>gambling; tax; gambling tax; local tax; Czech Republic</t>
  </si>
  <si>
    <t>Hazard is often is considered to be socially undesirable phenomena. Municipalities are the most important regulators of this business. Generally, municipalities have two possibilities how to reduce the negative effects of the gambling business run at their territories: they can prohibit the gambling at all or they can heavily tax the gambling business to minimize all the negative impacts of the hazard. The main goal of this article is to confirm or refute the hypothesis that the new regulation protects the interests of Czech municipalities in the area of hazard. It is obvious that gambling tax is an effective tool (not only) for local self-government and it is a new local tax in the Czech Republic as it fulfills all the conditions I have defined for a local tax.</t>
  </si>
  <si>
    <t>Voda, Petr; Svacinova, Petra; Smolkova, Andrea; Balik, Stanislav</t>
  </si>
  <si>
    <t>Local and more local: Impact of size and organization type of settlement units on candidacy</t>
  </si>
  <si>
    <t>POLITICAL GEOGRAPHY</t>
  </si>
  <si>
    <t>Candidacy; Participation; Local democracy; Municipality; Settlement unit</t>
  </si>
  <si>
    <t>Following current debates on the study of the quality of local government, this article focuses on the effects of settlement unit size and organizational type on candidacy in local elections within the Czech Republic. Municipal size and institutional design are traditionally seen as important factors influencing political participation at the local level. However, citizens in differently defined settlement units included in a municipality are disadvantaged differently by these factors and thus, de-motivated to participate in politics. The unit of analysis within the article is a settlement unit within a municipality. The article uses Poisson regression to estimate the effect of the absolute and relative size of the settlement unit and different organizational types of settlement unit on the relative number of candidates in the unit. The analysis is based on data from 6,124 Czech municipalities over three sets of elections. The results of the analysis show that increasing absolute size and decreasing relative size of settlement unit have negative effects on the number of candidates in units. Also the institutionally disadvantaged units (defined by the location of the municipal office within the settlement unit) produce smaller number of candidates. The results show the importance of structural factors on the traditionally neglected type of political participation (candidacy) within this field. This allows the formulation of recommendations for local government reforms, not only in the Czech Republic, but also for amalgamated municipal systems. (C) 2017 Elsevier Ltd. All rights reserved.</t>
  </si>
  <si>
    <t>Placek, Michal</t>
  </si>
  <si>
    <t>The Effects of Decentralization on Efficiency in Public Procurement: Empirical Evidence for the Czech Republic</t>
  </si>
  <si>
    <t>public procurement; efficiency; decentralization; public sector; public savings; Czech Republic</t>
  </si>
  <si>
    <t>The impact of decentralization on efficiency in the production of public goods and services has been described by the current scientific discourse in some detail. In this article, we focus on an analysis of the impact of the factor of decentralization as well as other selected factors on efficiency in public procurement. We view the term efficiency to be the ratio between the tendered and the estimated price, but also as procedural correctness and legality, as it is reflected in the administration of complaints, investigations, and findings regarding violations of the law by the supervising authority. We then describe the phases of bidding and post bidding. For empirical research, we used linear regression and logistic regression. These methods are applied to data regarding public procurement for the years 2010-2014. The results show that, among the contracting authorities at the different levels of decentralization, there were statistically significant differences which we can explain through the different levels of accountability, economies of scale, as well as the qualifications of the workers of the contracting authority.</t>
  </si>
  <si>
    <t>Independent Candidates in the Local Elections of 2014 in the Czech Republic and Slovakia: Analysis of Determinants of Their Successfulness</t>
  </si>
  <si>
    <t>local elections; independent candidates; Czech Republic; Slovakia</t>
  </si>
  <si>
    <t>The goal of this article is to test various factors which can potentially explain differences in independents' representation at the local level in the Czech Republic and Slovakia. As the size of a municipality was the almost single factor, whose influence was in both countries at the same direction, together with the generally rather low levels of explained variability, we suggest that for a more adequate explanation of the independents' successfulness, we need to look for other indicators that could far better than the usual socio-demographic variables characterize the form of political competition in the specific municipalities, particularly in those which are associated with a specific political culture or other indicators of similar type, which can be difficult to abstract from aggregate data and their use would require the implementation of specific research on the local level.</t>
  </si>
  <si>
    <t>Cermak, Daniel; Mikesova, Renata; Stachova, Jana</t>
  </si>
  <si>
    <t>Regional differences in political trust: Comparing the Vysocina and Usti Regions</t>
  </si>
  <si>
    <t>Political trust; Regional differences; Czech Republic</t>
  </si>
  <si>
    <t>This article deals with the factors influencing the degree of trust in political institutions at three levels of government in the Czech Republic (national, regional and local) in two dissimilar regions in the time of economic crisis in 2009, the year when citizens of the Czech Republic experienced the negative impacts of growing unemployment and a substantial decline in real GDP. Two competitive theories - the cultural and the performance explanation - were used as a theoretical framework. The results show that there are significant differences among particular levels of government as well as regions. The influence of both institutional performance, including factors related to economic crisis, and cultural background were found. The influence of contextual factors was also confirmed. (C) 2016 The Regents of the University of California. Published by Elsevier Ltd. All rights reserved.</t>
  </si>
  <si>
    <t>Sedmihradska, Lucie; Bakos, Eduard</t>
  </si>
  <si>
    <t>Municipal Tax Autonomy and Tax Mimicking in Czech Municipalities</t>
  </si>
  <si>
    <t>property tax; real estate tax; tax mimicking; local government; municipal tax autonomy; Czech Republic</t>
  </si>
  <si>
    <t>Property tax autonomy of the Czech municipalities is quite narrow and to great extent unused. Perceived political costs of its usage are high and only 8% of municipalities utilized the possibility to increase the tax rates through so called local coefficient. Using the binary logit model and a full sample and two subsamples of Czech municipalities in 2014 the existence of tax mimicking is confirmed regardless the subsample of municipalities considered or the definition of neighbors applied. The likelihood to increase the local coefficient is to some extent influenced by the composition of the municipal council and local demographic, geographic and fiscal situation. However, the overall capacity of the model to indicate municipalities which apply local coefficient is low and suggests that there are many other or different situations or factors which result in application of local coefficient.</t>
  </si>
  <si>
    <t>Jurajda, Stepan; Muenich, Daniel</t>
  </si>
  <si>
    <t>Candidate ballot information and election outcomes: the Czech case</t>
  </si>
  <si>
    <t>POST-SOVIET AFFAIRS</t>
  </si>
  <si>
    <t>name properties; low-information elections; ballot order effects</t>
  </si>
  <si>
    <t>This study measures the importance of candidate characteristics listed on ballots for a candidate's position on a slate, for preferential votes received by a candidate, and, ultimately, for getting elected. We focus on the effects of gender, various types of academic titles, and also several novel properties of candidates' names. Using data on over 200,000 candidates competing in recent Czech municipal board and regional legislature elections, and conditioning on slate fixed effects, we find that ballot cues play a stronger role in small municipalities than in large cities and regions, despite the general agreement on higher candidate salience in small municipalities. We also quantify the electoral advantage of a slate being randomly listed first on a ballot.</t>
  </si>
  <si>
    <t>Soukopova, Jana; Hrebicek, Jiri; Horsak, Zdenek</t>
  </si>
  <si>
    <t>History of Local Self-Government and Public Administration in the Lands of the Bohemian Crown in Relation to Waste Management</t>
  </si>
  <si>
    <t>legal history; municipality; public administration, local self-government; Lands of the Bohemian Crown; waste management</t>
  </si>
  <si>
    <t>This article investigates the history of local self-government and public administration in relation to waste management to answer a question: Is there any relationship between the development of local self-government in towns and public administration in the Lands of the Bohemian Crown and the current state of development? Findings regarding the development of local self-administration are divided into the following eras: the period before the arrival of Slays, early and developed feudalism, and the beginnings of the industrial revolution, ending with the foundation of the Czechoslovak Republic in 1918. Particular attention will be paid to municipal self-government in the city of Brno.</t>
  </si>
  <si>
    <t>Rysavy, Dan; Bernard, Josef</t>
  </si>
  <si>
    <t>Size and Local Democracy: the Case of Czech Municipal Representatives</t>
  </si>
  <si>
    <t>Local councillors; size of municipality; incumbents; competitiveness; the Czech Republic</t>
  </si>
  <si>
    <t>The municipal structure of the Czech Republic experienced a wave of fragmentation after the fall of the communist regime. As a result, most Czech municipalities today have populations of only a few hundred inhabitants. This situation creates specific conditions for the democratic functioning of local representative bodies. In this paper we focus on two features of Czech local government. First, we deal with electoral competitiveness in Czech municipalities; second, we analyse councillors' accountability to voters, their readiness to stand for re-election and their electoral success in successive elections. Based on an analysis of data on individual candidates and elected councillors in four successive terms, we demonstrate that the willingness to stand for election and re-election does not decrease over time; however, the choice among different candidates is limited in the smallest municipalities. Thus, the data show a reduced willingness to stand for re-election and an extraordinarily high chance of re-election in smaller municipalities. This finding weakens the general assumption about higher accountability of elected officials in small municipalities. On a more general level, we conclude that Czech local government has some features of small political systems with infrequent occurrence of major election conflicts.</t>
  </si>
  <si>
    <t>Antos, Marek</t>
  </si>
  <si>
    <t>Political Participation of Foreigners in the Czech Republic</t>
  </si>
  <si>
    <t>political rights of foreigners; European citizenship; local elections</t>
  </si>
  <si>
    <t>Traditionally, political rights are an important component of the relationship between the state and its citizens, and therefore only citizens are entitled to bear them. Nevertheless, due to international migration this approach is subject to change and nowadays many countries give voting rights also to foreigners who are resident there. The attitude of the Czech Republic has so far been conservative, which means that only the minimum standard enacted by European law is accommodated. However, preparatory work on a new electoral code has given rise to a discussion on the possible extension of voting rights also to foreigners from third countries resident in the country. This article tries to enhance the discussion in three ways. The first part consists of an analysis of what the potential percentage of foreign voters is, taking into consideration their geographic distribution in particular municipalities and thus providing an estimate of their influence on local councils. According to the results, potential foreign voters form a relevant minority only in 11 out of 6251 municipalities. The second part is focused on the actual exercise of voting rights by European citizens resident in the Czech Republic, who have it already. A representative survey conducted on a sample of 5 % of municipalities shows that the turnout of these voters is negligible (approx. 2.4 %), far below the EU average. The last part of the article deals with the legislation in this area which causes crucial obstacles to the real exercise of political rights by foreigners, and therefore is incompatible with the European law.</t>
  </si>
  <si>
    <t>Sztwiertnia, Radomir; Hellova, Dana</t>
  </si>
  <si>
    <t>Women in Local Politics - A Case Study of Municipalities of up to Three Thousand Inhabitants in the Moravian-Silesian Region</t>
  </si>
  <si>
    <t>representation of women in politics; barriers to entry into politics; local politics; Moravian-Silesian Region</t>
  </si>
  <si>
    <t>The inadequate representation of women at various levels of politics is a much discussed topic among politicians and the public. Socio-economic, institutional and cultural factors are often perceived as the main reasons which influence the supply and demand sides of political competition. In Czech local politics, the situation seems to be more propitious. The proportion of women in municipal assemblies is significantly higher, which brings us to the question of the influence of traditional barriers to women's decisions to enter politics. On the basis of quantitative research among representatives of municipalities of up to three thousand inhabitants in the Moravian-Silesian Region, we conclude that the defined barriers are present; however, their influence on the decision of women to enter politics is weakening.</t>
  </si>
  <si>
    <t>Horak, Pavel; Horakova, Marketa</t>
  </si>
  <si>
    <t>Modification of the Official Goals and Functions of Public and Social Policy by Actors at the Local Level: The Case of a Selected Active Labour Market Policy Provision in the Czech Republic</t>
  </si>
  <si>
    <t>Individual Action Plan; active labour market policy; European employment strategy; service model of public employment services; official goals; operational goals; policy modification; implementation deficit; implementation gap; bureaucracy; professionalism</t>
  </si>
  <si>
    <t>The Individual Action Plan (IAP) is an Active Labour Market Policy measure that should be used by local public employment service offices. It is an active and preventive tool targeted at the young and long-term unemployed. In this paper we focus on identifying both its officially prescribed goals at the supranational and national level and on its real operational goals at the local level in the case of the Czech Republic. Identically to other EU states, we observe a high level of goal modification (i.e. regional policy discretion) in the Czech Republic. The results of the research are: (1) a typology of IAP's operational (and related individual access) goals (2) the observation that the IAP in the Czech Republic is modified due to a particular bureaucratic and professional approach.</t>
  </si>
  <si>
    <t>Svitakova, Klara; Soltes, Michal</t>
  </si>
  <si>
    <t>Ranking of candidates on slates: Evidence from 20,000 electoral slates</t>
  </si>
  <si>
    <t>PARTY POLITICS</t>
  </si>
  <si>
    <t>slate; party membership; political donations; municipal election</t>
  </si>
  <si>
    <t>Using over 20,000 electoral slates from municipal elections in the Czech Republic, we document that in proportional representation electoral systems political parties rank candidates on the slates systematically according to their valence, measured by educational attainment, and intra-party value, measured by political donations and membership. The observed patterns are consistent with market mechanisms where the party leaders benefit from the valence and intra-party value of candidates and offer slate positions (i.e. the probability of winning a mandate) in exchange. We show that candidates with high valence and those who possess more intra-party value are placed in better-ranked positions, despite the fact that candidates with more intra-party value, conditional on observables, tend to receive relatively fewer votes than candidates with low intra-party value. We further show that as a party expects to hold more council seats, the share of their candidates with higher intra-party value increases.</t>
  </si>
  <si>
    <t>Placek, Michal; Nemec, Juraj; Svidronova, Maria Murray; Mikolajczak, Pawel; Kovacs, Eva</t>
  </si>
  <si>
    <t>Civil Society Versus Local Self-Governments and Central Government in V4 Countries: The Case of Co-Creation</t>
  </si>
  <si>
    <t>POLITICS AND GOVERNANCE</t>
  </si>
  <si>
    <t>co-creation; local level; participatory budgeting; V4 countries</t>
  </si>
  <si>
    <t>In the new EU member states, there are very few studies analyzing the role of central and local self-governments in co-design processes. Nevertheless, such studies are particularly important as co-creation takes place in the context of former post-communist countries where central power reigned supreme and cooperation with the civil sector was very limited. This article aims to enrich the existing debate on the role of central and local self-government in the context of co-creation at the local level-specifically to map the extent to which local and central governments in the Visegrad Four region (Czech Republic, Hungary, Poland, and Slovakia) support local participatory budgeting initiatives as one of the most important forms of co-creation. The findings are very interesting, as each country has its situation and specificities. The (positive but also negative) role of the central state is limited but not invisible, except in the Czech Republic. The relations between civil society (and formal NGOs) and local self-governments are somewhat more similar within the countries studied. At the beginning of participatory budgeting, the civil sector and NGOs served as initiators and local self-governments as followers. However, this position has been steadily shifting towards the dominance of local self-governments and the marginalization of the civil society's role.</t>
  </si>
  <si>
    <t>Financial Autonomy of the Local Self-governments in the Countries of the Visegrad Group in the Context of the European Charter of Local Self-government</t>
  </si>
  <si>
    <t>European Charter of Local Self-Government; financial autonomy; local self-government; Hungary; Slovakia; Poland; Czech Republic</t>
  </si>
  <si>
    <t>The authors of the paper aim to provide a comparative insight into the financial autonomy of local self-governments in four Czech Republic. The topic is presented through the relevant provisions of the European Charter of Local Self-Government, the only legally binding multilateral treaty in Europe addressing local self-governance. As all the four examined states are parties to the document, the authors used the outputs of its monitoring process to analyze the situation under all the relevant provisions of the Charter, paragraph by paragraph. Considering that certain provisions of the Charter enjoy a superior position compared to the others (core provisions), the authors formulated a hypothesis according to which, in the area of financial autonomy, these core provisions are the most problematic ones in terms of their successful implementation. Using analytical, statistical, and comparative methods, the authors concluded that the hypothesis was confirmed, as most shortcomings were identified in the fields covered by these provisions, meaning that besides the lack of sufficient resources, the lack of ability to influence the amount of these resources is also often present in the studied countries.</t>
  </si>
  <si>
    <t>Bohm, Hynek</t>
  </si>
  <si>
    <t>Challenges of Pandemic-Related Border Closures for Everyday Lives of Poles and Czechs in the Divided Town of Cieszyn/Cesky Tesin: Integrated Functional Space or Reemergence of Animosities?</t>
  </si>
  <si>
    <t>NATIONALITIES PAPERS-THE JOURNAL OF NATIONALISM AND ETHNICITY</t>
  </si>
  <si>
    <t>twin towns; Cesky Tesin/Cieszyn; cross-border integration; COVID-19; border closures; joint living space</t>
  </si>
  <si>
    <t>The article asks whether the divided town Cieszyn-Cesky Tesin can be considered a joint living space in the shadow of the COVID-19 pandemic. It evaluates the impact of the pandemic on various aspects of the daily lives of the inhabitants and institutions of both parts of this divided town. Three main dimensions of cross-border integration were studied: cross-border flows, cross-border structures/institutions, and the feeling of togetherness, which represents an ideational dimension of cross-border integration. The research was based on studying narratives covering border closures in the divided town, the analysis of cross-borderness of existing Facebook groups acting in both parts of the divided town, and the results of an extensive questionnaire-based survey among its inhabitants. The border closures restricted cross-border flows, which hit cross-border commuters and damaged the quality of this divided town as a living place because it introduced uncertainty. However, the health crisis also showed the high level of mutual interconnections between the local inhabitants and a functional cross-border civic society. The local people and politicians tend to perceive the divided town as a joint living space. The level of cross-border integration highly exceeds the one usual in the new EU.</t>
  </si>
  <si>
    <t>Vodova, Petra; Voda, Petr</t>
  </si>
  <si>
    <t>The effects of deliberation in Czech Pirate Party: the case of coalition formation in Brno (2018)</t>
  </si>
  <si>
    <t>EUROPEAN POLITICAL SCIENCE</t>
  </si>
  <si>
    <t>Coalition; Czech Pirate Party; Deliberation; Local politics</t>
  </si>
  <si>
    <t>The Czech Pirate Party is one of the most electorally successful Pirate parties in the world. In this article, we analyse the effect of its intra-party deliberation preceding participation in an executive coalition in the second biggest Czech city, Brno, after the 2018 local election. The study relies on a combination of party open online discussions and discourse from local party elites. We focus on the effects on the coalition formation process, especially the relations with coalition partners, the intra-party effects on the whole party, and the local party organization.</t>
  </si>
  <si>
    <t>Whose skin is in the game? Party candidates in the Czech Republic</t>
  </si>
  <si>
    <t>EAST EUROPEAN POLITICS</t>
  </si>
  <si>
    <t>Party members; activism; party switching; candidate; Czech Republic</t>
  </si>
  <si>
    <t>Party candidates are the essence of parties. They represent parties in public and importantly, bring them into office and power. Thus, I track more than 150,000 personally unique local elections party candidates in the Czech Republic between 1994 and 2018. The results show that the running party members usually compose 20-60% of parties' members. The average age of the party candidates often increases together with parties' ageing. During the last 25 years, the share of educated, and female party candidates rose notably. Finally, the research design allows tracking party-switching between the years of local elections.</t>
  </si>
  <si>
    <t>The use of local direct democracy in the Czech Republic: how NIMBY disputes drive protest behaviour</t>
  </si>
  <si>
    <t>Local direct democracy; NIMBY; regulation; participation</t>
  </si>
  <si>
    <t>Over the past 15years there has been an increase in the use of local direct democracy in the Czech Republic. The analysis shows that the primary cause has been the regulation of development projects. Using transaction costs economics (TCE) approach it is shown how the regulation related to the siting of development projects leads to a not-in-my-backyard (NIMBY) response resulting in political activism that uses institutions of local direct democracy. Drawing from the TCE perspective, in this article it is argued that the key sources of this political mobilisation have been the existence of contractual hazards related to development projects and an inability to form credible commitments between developers and communities. The article highlights a previously neglected explanation for the increased use of direct democracy because sources outside the political system often go unnoticed and contributes to the research on NIMBY disputes and on the expansion of direct democracy.</t>
  </si>
  <si>
    <t>Internal factors of intermunicipal cooperation: what matters most and why?</t>
  </si>
  <si>
    <t>Waste management; Czech Republic; intermunicipal cooperation; cost effectiveness; institutionalisation</t>
  </si>
  <si>
    <t>This paper focuses on the internal aspects of intermunicipal cooperation, providing a new and innovative approach to the cost effectiveness of municipal waste management. We examine a sample of 658 municipalities in the Czech Republic's South Moravian Region and 205 cooperating municipalities separately during 2012-2014. The results, based on ordinary least-squares regression, show that cost reduction is significantly influenced by the institutional arrangement of intermunicipal cooperation, the participation of municipal representatives in management, and professional managers. The paper shows that a crucial role in cost reduction is played by internal factors that have been investigated only marginally so far. Cost increases are related to municipality sizes larger than 10,000 inhabitants and to profit-oriented behaviours of waste collection companies. The results differ in the size samples of municipalities; only the impact of institutional arrangement is significant in all groups of municipalities.</t>
  </si>
  <si>
    <t>Soukopova, Jana; Ochrana, Frantisek; Klimovsky, Daniel; Merickova, Beata Mikusova</t>
  </si>
  <si>
    <t>Factors Influencing the Efficiency and Effectiveness of Municipal Waste Management Expenditure</t>
  </si>
  <si>
    <t>municipalities; waste management; efficiency; effectiveness; rational behaviour</t>
  </si>
  <si>
    <t>The study examines how selected factors influence the efficiency and effectiveness of municipal waste management expenditure. The analysis is based on research concerning municipalities in the Czech Republic (year 2014, N=365). Two research methods are used: a survey which generated qualitative data about the preferences of municipal representatives, and an econometric model. The obtained results are compared, and they show that they are complementary to each other. The most important factors are the price, quality of services and frequency of services. This finding indicates the validity of our assumption based on the idea of value for money.</t>
  </si>
  <si>
    <t>Explaining turnout in local referenda in the Czech Republic: does a NIMBY question enhance citizen engagement?</t>
  </si>
  <si>
    <t>local referendum; direct democracy; voter turnout; Czech Republic; NIMBY phenomenon</t>
  </si>
  <si>
    <t>During the past decade, holding local referenda in the Czech Republic has become more frequent. Due to current regulations, however, the direct voice of people cannot be always heard; it largely depends on the number of citizens who express their preferences. The aim of this article is to show how to achieve higher turnout in local referenda such that they become binding on politicians. It hypothesises that the questions on NIMBY (not-in-my-backyard) issues should considerably stimulate people's political engagement. This supposition is examined through the empirical analysis of 258 local referenda held between 2004 and 2014 in the Czech Republic.</t>
  </si>
  <si>
    <t>Bakos, Eduard; Soukopova, Jana; Selesovsky, Jan</t>
  </si>
  <si>
    <t>The Historical Roots of Local Self-Government in Czech and Slovak Republics</t>
  </si>
  <si>
    <t>legal history; local self-government; public administration; economic development; public finance; Czechoslovak Republic</t>
  </si>
  <si>
    <t>The paper deals with the historical development of local self-government in the context of the development of the public administration as a whole during the First Czechoslovak Republic. It presents historical roots of the public administration in the former imperial Austria-Hungary, which was different from other European countries with its complex bureaucratic structures. Certain elements of the complex political and administrative developments during the early 20th century can be seen even one hundred years later. It is becoming apparent that history repeats itself in a number of issues and that it is unforgivable not to learn lessons both from the mistakes and the successful solutions of the past.</t>
  </si>
  <si>
    <t>Merickova, Beata Mikusova; Nemec, Juraj; Soukopova, Jana</t>
  </si>
  <si>
    <t>The Economics of Waste Management: Evidence from the Czech Republic and Slovakia</t>
  </si>
  <si>
    <t>contracting; economies of scale; waste management; Czech Republic; Slovakia</t>
  </si>
  <si>
    <t>This article investigates conditions in the Czech Republic and Slovakia to answer the following questions: Is there any evidence of an optimum mode of waste management provision? Do economies of scale exist in waste management in the Czech Republic? Data from the Czech Republic and Slovakia did not confirm internal or external provision of waste management services as better. The analysis of waste management costs in the Czech Republic did not confirm the existence of economies of scale; however, in municipalities with fewer than 4000 inhabitants, the cost curve is U shaped with an optimum somewhere at the level of 2000 inhabitants.</t>
  </si>
  <si>
    <t>Hoffman, Istvan</t>
  </si>
  <si>
    <t>LOCAL DEVELOPMENT POLICIES IN THE V4 COUNTRIES - IN THE LIGHT OF THE IMPACT OF THE COVID-19 PANDEMIC</t>
  </si>
  <si>
    <t>local development; local policies; municipal systems; centralization; Visegrki countries</t>
  </si>
  <si>
    <t>The Visegrcid countries have similar administrative systems, therefore the major characteristics of their development policies are similar, but several differences can be observed. These similarities and differences are analysed by this paper. Poland has a regionalized system and a partially merged 1st tier municipal model. Therefore, local development has a significant role. Hungarian, Czech and Slovakian local development policies are limited by the fragmented spatial and municipal systems, however the Slovakian regions have a strong development characteristic. Centralization tendencies can be observed but their intensities are different. The Hungarian model is significantly impacted by the strong centralization of the last ten years. Similar structures evolved among the local development policies of the 1st tier municipalities: the detailed development policies can be observed among the larger, mainly urban municipalities, the local development policies of the smaller, rural municipalities are based on the personal cooperation and neighbourhood activities. The COVID-19 pandemic influenced the local development policies, their focus has been transformed partially, but the structure of the local policies did not change significantly, the differentiated structure remained untouched.</t>
  </si>
  <si>
    <t>Kostelecky, Tomas; Bernard, Josef; Mansfeldova, Zdenka; Mikesova, Renata</t>
  </si>
  <si>
    <t>From an alternative to a dominant form of local political actors? Independent candidates in the Czech local elections in 2010-2018</t>
  </si>
  <si>
    <t>Local elections; Czechia, independent candidates; political parties; fragmented settlement structure; small municipalities; post-communist legacy</t>
  </si>
  <si>
    <t>This article aims to contribute to the debate on the rise of independents in local politics and the underlying factors driving this trend in Europe by investigating the situation in Czechia, a post-communist country with a highly fragmented local government system. This study uses statistical analyses of electoral data from the 2010, 2014 and 2018 local elections to test the relevance of supply-side and demand-side explanations of the rise of independents. The analysis results show that the political strength of independents in Czech local elections has steadily increased during the last decade. Both tested theoretical models are valid but the effects of supply-side and demand-side factors are highly conditioned by municipalities' population sizes.</t>
  </si>
  <si>
    <t>Charvat, Jakub</t>
  </si>
  <si>
    <t>Malapportionment, the Value of a Vote and the Election of the Municipal Council of the Capital City of Prague, 2010</t>
  </si>
  <si>
    <t>Comparative studies of electoral institutions have marginalized or ignored a fundamental characteristic of electoral systems called malapportionment. This paper presents a brief introduction to the issue of malapportionment from the theoretical (and comparative) perspective suggested earlier by Samuels and Snyder and then applies it - along with the issue of the value of a vote - to the Municipal Council of the Capital City of Prague electoral system, especially in the context of the October 2010 elections and previous changes to the electoral system. The analysis of malapportionment and the value of a vote shows that the new electoral rules present some problems with respect to the one vote, one value principle but, on the other hand, that these rules conform with, and are comparable to electoral systems used worldwide. This conclusion supports the Czech Constitutional Court's decision not to annul the 2010 Municipal Council elections.</t>
  </si>
  <si>
    <t>1-2</t>
  </si>
  <si>
    <t>10.1080/13597566.2018.1500906</t>
  </si>
  <si>
    <t>Political Science</t>
  </si>
  <si>
    <t>Government &amp; Law</t>
  </si>
  <si>
    <t>WoS</t>
  </si>
  <si>
    <t>10.5817/PC2014-2-94</t>
  </si>
  <si>
    <t>10.1080/03003930.2021.1944858</t>
  </si>
  <si>
    <t>Regional &amp; Urban Planning; Political Science; Public Administration</t>
  </si>
  <si>
    <t>Public Administration; Government &amp; Law</t>
  </si>
  <si>
    <t>10.4335/20.2.303-320(2022)</t>
  </si>
  <si>
    <t>Political Science; Public Administration</t>
  </si>
  <si>
    <t>Government &amp; Law; Public Administration</t>
  </si>
  <si>
    <t>10.24040/politickevedy.2022.25.2.82-129</t>
  </si>
  <si>
    <t>10.4335/19.1.65-89(2021)</t>
  </si>
  <si>
    <t>10.1080/03003930.2019.1699069</t>
  </si>
  <si>
    <t>10.4335/17.4.961-984(2019)</t>
  </si>
  <si>
    <t>10.4335/17.1.1-21(2019)</t>
  </si>
  <si>
    <t>10.4335/16.4.895-906(2018)</t>
  </si>
  <si>
    <t>10.4335/15.3.387-410(2017)</t>
  </si>
  <si>
    <t>10.4335/14.4.783-806(2016)</t>
  </si>
  <si>
    <t>10.4335/14.3.511-520(2016)</t>
  </si>
  <si>
    <t>10.5817/PC2012-4-341</t>
  </si>
  <si>
    <t>10.1080/13510347.2023.2246148</t>
  </si>
  <si>
    <t>10.1525/cpcs.2022.1706946</t>
  </si>
  <si>
    <t>International Relations; Political Science</t>
  </si>
  <si>
    <t>International Relations; Government &amp; Law</t>
  </si>
  <si>
    <t>10.4335/20.3.479-499(2022)</t>
  </si>
  <si>
    <t>10.1016/j.ejpoleco.2021.102034</t>
  </si>
  <si>
    <t>Economics; Political Science</t>
  </si>
  <si>
    <t>Business &amp; Economics; Government &amp; Law</t>
  </si>
  <si>
    <t>10.1177/14789299211047333</t>
  </si>
  <si>
    <t>10.4335/19.2.217-243(2021)</t>
  </si>
  <si>
    <t>10.4335/18.3.1095-1108(2020)</t>
  </si>
  <si>
    <t>10.1525/j.postcomstud.2020.53.2.191</t>
  </si>
  <si>
    <t>10.1007/s11127-020-00816-3</t>
  </si>
  <si>
    <t>10.4335/18.3.579-602(2020)</t>
  </si>
  <si>
    <t>10.5817/PC2020-1-45</t>
  </si>
  <si>
    <t>10.4335/17.3.591-616(2019)</t>
  </si>
  <si>
    <t>10.4335/17.2.369-393(2019)</t>
  </si>
  <si>
    <t>10.24040/politickevedy.2018.21.4.49-73</t>
  </si>
  <si>
    <t>10.24040/politickevedy.2018.21.3.117-144</t>
  </si>
  <si>
    <t>10.4335/15.3.669-683(2017)</t>
  </si>
  <si>
    <t>10.4335/15.3.479-494(2017)</t>
  </si>
  <si>
    <t>10.4335/15.3.529-540(2017)</t>
  </si>
  <si>
    <t>10.1016/j.polgeo.2017.02.010</t>
  </si>
  <si>
    <t>Geography; Political Science</t>
  </si>
  <si>
    <t>Geography; Government &amp; Law</t>
  </si>
  <si>
    <t>10.4335/15.1.67-92(2017)</t>
  </si>
  <si>
    <t>10.4335/14.4.853-871(2016)</t>
  </si>
  <si>
    <t>10.1016/j.postcomstud.2016.04.003</t>
  </si>
  <si>
    <t>10.4335/14.1.75-92(2016)</t>
  </si>
  <si>
    <t>10.1080/1060586X.2014.949066</t>
  </si>
  <si>
    <t>Area Studies; Economics; Political Science</t>
  </si>
  <si>
    <t>Area Studies; Business &amp; Economics; Government &amp; Law</t>
  </si>
  <si>
    <t>10.4335/13.1.79-99(2015)</t>
  </si>
  <si>
    <t>10.1080/03003930.2012.675329</t>
  </si>
  <si>
    <t>10.5817/PC2012-3-260</t>
  </si>
  <si>
    <t>10.3182/20050703-6-CZ-1902.00260</t>
  </si>
  <si>
    <t>10.1177/13540688231156481</t>
  </si>
  <si>
    <t>10.17645/pag.v11i2.6282</t>
  </si>
  <si>
    <t>10.4335/20.4.1143-1169(2022)</t>
  </si>
  <si>
    <t>10.1017/nps.2021.51</t>
  </si>
  <si>
    <t>Area Studies; Ethnic Studies; History; Political Science</t>
  </si>
  <si>
    <t>Area Studies; Ethnic Studies; History; Government &amp; Law</t>
  </si>
  <si>
    <t>10.1057/s41304-019-00233-1</t>
  </si>
  <si>
    <t>10.1080/21599165.2019.1643722</t>
  </si>
  <si>
    <t>Area Studies; Political Science</t>
  </si>
  <si>
    <t>Area Studies; Government &amp; Law</t>
  </si>
  <si>
    <t>10.1080/03003930.2018.1433661</t>
  </si>
  <si>
    <t>10.1080/03003930.2017.1395739</t>
  </si>
  <si>
    <t>10.4335/14.3.358-378</t>
  </si>
  <si>
    <t>10.1080/21599165.2016.1183486</t>
  </si>
  <si>
    <t>10.4335/13.1.1-19(2015)</t>
  </si>
  <si>
    <t>10.4335/12.3.431-449(2014)</t>
  </si>
  <si>
    <t>10.1080/03003930.2023.2291111</t>
  </si>
  <si>
    <t>Semerád, Pavel (55201355000); Rogalewicz, Vladimír (6506099639); Barták, Miroslav (15755190200)</t>
  </si>
  <si>
    <t>Using electronic record of sales to support fair budgetary allocations across Czech municipalities</t>
  </si>
  <si>
    <t>Kopackova, Hana (12793373400); Komarkova, Jitka (23389707000); Horak, Oldrich (36194875300)</t>
  </si>
  <si>
    <t>Enhancing the diffusion of e-participation tools in smart cities</t>
  </si>
  <si>
    <t>Radvan, Michal (55329942000)</t>
  </si>
  <si>
    <t>New Charges on Communal Waste in the Czech Republic</t>
  </si>
  <si>
    <t>Křištofová, Kristýna (57388384500); Lehnert, Michal (57204890964); Martinát, Stanislav (10142438200); Tokar, Vladimír (57219031896); Opravil, Zdeněk (56554136300)</t>
  </si>
  <si>
    <t>Adaptation to climate change in the eastern regions of the Czech Republic: An analysis of the measures proposed by local governments</t>
  </si>
  <si>
    <t>Šaradín, Pavel (13609153400); Brusenbauch Meislová, Monika (57359163200); Zapletalová, Markéta (57209607702)</t>
  </si>
  <si>
    <t>Implementation of democratic innovations in Prague (Czech Republic): an empirical exploration</t>
  </si>
  <si>
    <t>Maškarinec, Pavel (55901077100)</t>
  </si>
  <si>
    <t>Women and Local Politics: Determinants of Women’s Emergence and Success in Elections to Czech Town Councils, 1998–2018</t>
  </si>
  <si>
    <t>Desirability of office and previous female representation as main factors of female candidacy and representation in Czech municipalities, 1998–2018</t>
  </si>
  <si>
    <t>Jelínková, Marie (57210595267); Ochrana, František (24478926400); Plaček, Michal (56641465900)</t>
  </si>
  <si>
    <t>The admission of Ukrainian refugees from the perspective of municipalities in Czechia; [Příchod ukrajinských uprchlíků perspektivou obcí v Česku]</t>
  </si>
  <si>
    <t>Svoboda, Jan (57217281048); Komárek, Marek (57219872401); Chromý, Pavel (57219864616)</t>
  </si>
  <si>
    <t>Institutional thickness of a shrinkage region with discontinuous development in a border periphery in Czechia</t>
  </si>
  <si>
    <t>Meričková, Beáta Mikušová (14031888900); Soukopová, Jana (36622966700); Šumpíková, Markéta (22136535700); Křápek, Milan (56022818300)</t>
  </si>
  <si>
    <t>Municipal Solid Waste Management in the Czech Republic and in Slovakia</t>
  </si>
  <si>
    <t>Jelínková, Marie (57210595267); Valentinov, Vladislav (15123350000); Plaček, Michal (56641465900); Vaceková, Gabriela (35254303700)</t>
  </si>
  <si>
    <t>Human-made disasters in a decentralized context: How Czech municipalities are dealing with the Ukrainian crisis</t>
  </si>
  <si>
    <t>Bischof, Susann (57913225600); Decker, Anja (57192996141)</t>
  </si>
  <si>
    <t>Out of balance? Understanding resident-municipality relations in rural peripheries through ascriptions of responsibility</t>
  </si>
  <si>
    <t>Beneš, Luděk (58497234200)</t>
  </si>
  <si>
    <t>Different forms of innovation leadership in the strategic planning of municipalities in the structurally affected regions of Czechia</t>
  </si>
  <si>
    <t>Zdrazil, Pavel (57190132997); Pernica, Bohuslav (57190947245)</t>
  </si>
  <si>
    <t>Stimuli contributing to local property taxation - With the focus on spatial effects of industry and functional urban areas</t>
  </si>
  <si>
    <t>Kunc, Josef (14058401700); Tonev, Petr (8976446700); Novotná, Markéta (57215459410); Šašinka, Petr (56488036300); Dvořák, Zdeněk (58710681500); Raszková, Soňa (57417537000); Krajíčková, Aneta (57203166816)</t>
  </si>
  <si>
    <t>Size matters: Development and cooperation of municipalities in the Brno metropolitan area (Czech Republic)</t>
  </si>
  <si>
    <t>Soukop, Michal (57209510177); Šaradín, Pavel (13609153400); Zapletalová, Markéta (57209607702)</t>
  </si>
  <si>
    <t>Participatory budgeting: Case study of possible causes of failures</t>
  </si>
  <si>
    <t>Kopp, Jan (55874320600); Kureková, Lucie (57195758559); Hejduková, Pavlína (56330759500); Vogt, David (57190279489); Hejduk, Tomáš (38961518500)</t>
  </si>
  <si>
    <t>Relationships between insufficient drinking water supply and the socio‐economic development of small municipalities: Mayors’ opinions from the Czech Republic</t>
  </si>
  <si>
    <t>Hellebrandová, Lenka (55612044300)</t>
  </si>
  <si>
    <t>The evaluation of local governance effectiveness in the selected cities of Czechia</t>
  </si>
  <si>
    <t>Lokšová, Terezie (57191370418); Galčanová Batista, Lucie (44461242700)</t>
  </si>
  <si>
    <t>Postsocialist suburban governmentality: A shift from reactive to proactive discourse in the case of Brno, Czech Republic</t>
  </si>
  <si>
    <t>Lysek, Jakub (57003447600)</t>
  </si>
  <si>
    <t>Local Identity or Economic Benefits? The Municipal Splits in the Czech Republic</t>
  </si>
  <si>
    <t>Lebiedzik, Marian (24070939000)</t>
  </si>
  <si>
    <t>Application of the global concept of "smart city" at the local level of the karvina district</t>
  </si>
  <si>
    <t>Jordová, Radomíra (57144610100); Brůhová-Foltýnová, Hana (57224358471)</t>
  </si>
  <si>
    <t>Rise of a new sustainable urban mobility planning paradigm in local governance: does the sump make a difference?</t>
  </si>
  <si>
    <t>Konečný, Ondřej (57196217150); Šilhan, Zdeněk (57194282891); Chaloupková, Markéta (57194274011); Svobodová, Hana (35722967400)</t>
  </si>
  <si>
    <t>Area-based approaches are losing the essence of local targeting: LEADER/CLLD in the Czech Republic</t>
  </si>
  <si>
    <t>Škrabal, Jaroslav (57193429218); Turečková, Kamila (56580263400); Nevima, Jan (55744099600)</t>
  </si>
  <si>
    <t>Analysis of brownfield sites in the villages and towns in the Czech Republic</t>
  </si>
  <si>
    <t>Klímová, Alena (57218879784); Pinho, Paulo (55186561500)</t>
  </si>
  <si>
    <t>National policies and municipal practices: A comparative study of Czech and Portuguese urban mobility plans</t>
  </si>
  <si>
    <t>Pileček, Radek (57401941400)</t>
  </si>
  <si>
    <t>The influence of mayors as candidates in the 2017 parliamentary elections on voter decision-making in Czechia</t>
  </si>
  <si>
    <t>Tetrevova, Libena (6506079705); Jelinkova, Martina (57193098599)</t>
  </si>
  <si>
    <t>Municipal social responsibility of statutory cities in the Czech Republic</t>
  </si>
  <si>
    <t>Slavíková, Lenka (26768255200); Raška, Pavel (24068889000); Kopáček, Miroslav (57203098485)</t>
  </si>
  <si>
    <t>Mayors and “their” land: Revealing approaches to flood risk management in small municipalities</t>
  </si>
  <si>
    <t>Šašinka, Petr (56488036300); Kunc, Josef (14058401700); Frantál, Bohumil (10141569700); Dvořák, Zdeněk (58710681500)</t>
  </si>
  <si>
    <t>Cooperation differs. Intentions of municipalities towards metropolitan cooperation in post-socialist space–Brno, Czech Republic</t>
  </si>
  <si>
    <t>Kukučková, Soňa (57205482885); Bakoš, Eduard (36622866000)</t>
  </si>
  <si>
    <t>Does Participatory Budgeting Bolster Voter Turnout in Elections ? The Case of the Czech Republic</t>
  </si>
  <si>
    <t>Plaček, Michal (56641465900); Křápek, Milan (56022818300); Čadil, Jan (15730294600); Hamerníková, Bojka (6504006307)</t>
  </si>
  <si>
    <t>The Influence of Excellence on Municipal Performance: Quasi-Experimental Evidence From the Czech Republic</t>
  </si>
  <si>
    <t>Voda, Petr (35732573000); Svačinová, Petra (57363969000)</t>
  </si>
  <si>
    <t>To Be Central or Peripheral? What Matters for Political Representation in Amalgamated Municipalities?</t>
  </si>
  <si>
    <t>Janoušková, Jana (56160580500); Sobotovičová, Šárka (55744091900)</t>
  </si>
  <si>
    <t>Fiscal autonomy of municipalities in the context of land taxation in the Czech Republic</t>
  </si>
  <si>
    <t>Frantál, Bohumil (10141569700); Kunc, Josef (14058401700); Jaňurová, Martina (57200446834); Krejčí, Tomáš (56993325700)</t>
  </si>
  <si>
    <t>Problems of transforming military training areas in a post-communist space: Local community perceptions and policy implications</t>
  </si>
  <si>
    <t>Komárek, Marek (57219872401); Chromý, Pavel (57194206017)</t>
  </si>
  <si>
    <t>The institutional thickness of an inner periphery in the cross-border region between Central Bohemia and Eastern Bohemia</t>
  </si>
  <si>
    <t>Minárik, Pavol (55956299900)</t>
  </si>
  <si>
    <t>Participatory budgeting and traditional participation in Czech municipalities</t>
  </si>
  <si>
    <t>Šaradín, Pavel (13609153400); Outlý, Jan (57211969571); Soukop, Michal (57209510177); Vrabková, Iveta (56393001800)</t>
  </si>
  <si>
    <t>Politics part-time or part-time mayors: How well do their municipalities function?; [Politika na půl úvazku aneb neuvolnění starostové: Jak fungují jejich obce?*]</t>
  </si>
  <si>
    <t>Hornek, Jakub (57211635961); Jüptner, Petr (56491281000)</t>
  </si>
  <si>
    <t>Endangered Municipalities ? Case Study of Three Small and Critically Indebted Czech Municipalities</t>
  </si>
  <si>
    <t>Vávra, Jan (44561566600); Duží, Barbora (55875148600); Lapka, Miloslav (6603279695); Cudlínová, Eva (6507708252); Rikoon, J. Sanford (6603294880)</t>
  </si>
  <si>
    <t>Socio-economic context of soil erosion: A comparative local stakeholders’ case study from traditional agricultural region in the Czech Republic</t>
  </si>
  <si>
    <t>Rybova, Kristyna (57190372869)</t>
  </si>
  <si>
    <t>Do sociodemographic characteristics in waste management matter? Case study of recyclable generation in the Czech Republic</t>
  </si>
  <si>
    <t>Čermák, Daniel (36726266200); Mikešová, Renáta (57188847606)</t>
  </si>
  <si>
    <t>Notions of local democracy among Czech mayors; [Vnímání lokální demokracie očima Českých starostů]</t>
  </si>
  <si>
    <t>Mikešová, Renáta (57188847606)</t>
  </si>
  <si>
    <t>Influence of the local context on voting behavior in Czechia; [Vliv lokálního prostředí na volební chování v Česku]</t>
  </si>
  <si>
    <t>Klusáček, Petr (14058135700); Martinát, Stanislav (10142438200); Krejčí, Tomáš (56993325700); Bartke, Stephan (37092463800)</t>
  </si>
  <si>
    <t>Re-development of a former military training area—The case of Brdy told from a local actors’ perspective</t>
  </si>
  <si>
    <t>Hudeček, Tomáš (32867625100); Hnilička, Pavel (57207353797); Dlouhý, Martin (7003641252); Leňo Cutáková, Lucie (57207346431); Leňo, Michal (57207348628)</t>
  </si>
  <si>
    <t>Urban structures, population density and municipal expenditures: An empirical study in the Czech Republic</t>
  </si>
  <si>
    <t>Osman, Robert (57196216409); Mulíček, Ondřej (8839311400); Seidenglanz, Daniel (36197237500)</t>
  </si>
  <si>
    <t>Regional heteroglossia: the metropolitan region as a dialogical landscape</t>
  </si>
  <si>
    <t>Osman, Robert (57196216409); Šerý, Ondřej (57211139936); Alexandrescu, Filip (55969676700); Malý, Jiří (57195031535); Mulíček, Ondřej (8839311400)</t>
  </si>
  <si>
    <t>The establishment of inter-municipal cooperation: the case of a polycentric post-socialist region</t>
  </si>
  <si>
    <t>Pospíšil, Petr (57210647167); Lebiedzik, Marian (24070939000)</t>
  </si>
  <si>
    <t>Some of the theoretical basis of local self-government in the Czech Republic</t>
  </si>
  <si>
    <t>Fiedor, David (56578643300); Szczyrba, Zdeněk (55175641400); Šerý, Miloslav (55355211100); Smolová, Irena (25723847700); Toušek, Václav (6602399229)</t>
  </si>
  <si>
    <t>The spatial distribution of gambling and its economic benefits to municipalities in the Czech Republic</t>
  </si>
  <si>
    <t>Šilhánková, Vladimíra (8930740800); Pondělíček, Michael (57188548512)</t>
  </si>
  <si>
    <t>Agenda 2030 and settlement adaptation to climate change impacts</t>
  </si>
  <si>
    <t>Soukopová, Jana (36622966700); Vaceková, Gabriela (35254303700); Klimovský, Daniel (56648076600)</t>
  </si>
  <si>
    <t>Local waste management in the Czech Republic: Limits and merits of public-private partnership and contracting out</t>
  </si>
  <si>
    <t>Pánek, Jiří (56025276800); Pászto, Vít (28367896900)</t>
  </si>
  <si>
    <t>Emotional mapping in local neighbourhood planning: Case study of Příbram, Czech Republic</t>
  </si>
  <si>
    <t>Smékalová, Lenka (54407683700); Grebeníček, Pavel (55516901200); Kučera, Filip (57199510091)</t>
  </si>
  <si>
    <t>Public administration management and social services in Czech municipalities: Perceived attitudes of municipal officials with the potential application of the smart city principles</t>
  </si>
  <si>
    <t>Dušek, Jiří (57195031543)</t>
  </si>
  <si>
    <t>Evaluation of Development of Cooperation in South Bohemian Municipalities in the Years 2007-2014</t>
  </si>
  <si>
    <t>Tureckova, Kamila (56580263400); Nevima, Jan (55744099600)</t>
  </si>
  <si>
    <t>Perceiving the impact of brownfields on the real estate prices: A case study from four locations in the Czech Republic</t>
  </si>
  <si>
    <t>Pixová, Michaela (36193210600)</t>
  </si>
  <si>
    <t>The Empowering Potential of Reformist Urban Activism in Czech Cities</t>
  </si>
  <si>
    <t>Tureckova, Kamila (56580263400); Martinat, Stanislav (10142438200); Skrabal, Jaroslav (57193429218); Chmielova, Petra (57196329775); Nevima, Jan (55744099600)</t>
  </si>
  <si>
    <t>How local population perceive impact of brownfields on the residential property values: Some remarks from post-industrial areas in the Czech Republic</t>
  </si>
  <si>
    <t>Janský, Petr (56376724800); Křehlík, Tomáš (57070381900); Skuhrovec, Jiří (14067879300)</t>
  </si>
  <si>
    <t>Do EU funds crowd out other public expenditures? Evidence on the additionality principle from the detailed Czech municipalities’ data</t>
  </si>
  <si>
    <t>Vaishar, Antonín (55928365700); Pavlu, Aneta (57202748695)</t>
  </si>
  <si>
    <t>Outmigration intentions of secondary school students from a rural micro-region in the Czech inner periphery: A case study of the Bystřice nad Pernštejnem area in the Vysočina Region</t>
  </si>
  <si>
    <t>Maškarinec, Pavel (55901077100); Klimovský, Daniel (56648076600)</t>
  </si>
  <si>
    <t>Determinants of women’s descriptive representation in the 2014 Czech and Slovak local elections</t>
  </si>
  <si>
    <t>Balík, Stanislav (55644305600)</t>
  </si>
  <si>
    <t>The influence of the type of the executive coalition to the next election results. Czech local politics in 1994 - 2014 as a field for explore; [Vliv podoby exekutivní koalice na následné volební výsledky. Česká komunální politika v letech 1994 - 2014 jako výzkum-né pole]</t>
  </si>
  <si>
    <t>Sedmihradska, Lucie (55973527300)</t>
  </si>
  <si>
    <t>Inter-municipal cooperation in the Czech Republic: A public finance perspective</t>
  </si>
  <si>
    <t>Bera, Mohan Kumar (57198776972); Daněk, Petr (57147973500)</t>
  </si>
  <si>
    <t>The perception of risk in the flood-prone area: a case study from the Czech municipality</t>
  </si>
  <si>
    <t>Dopitová, Michaela (57192994786)</t>
  </si>
  <si>
    <t>Social engagement and rural newcomers</t>
  </si>
  <si>
    <t>Kveton, Viktor (35790071600); Louda, Jiri (56080066200); Slavik, Jan (36892751900); Pelucha, Martin (36495524500)</t>
  </si>
  <si>
    <t>Contribution of Local Agenda 21 to Practical Implementation of Sustainable Development: The Case of the Czech Republic</t>
  </si>
  <si>
    <t>Hájek, Roman (57225459521); Vávra, Jan (57198382846); Svobodová, Tereza (57225230945)</t>
  </si>
  <si>
    <t>Local cleavages, politics and policy at the local level-is the depolitization real?</t>
  </si>
  <si>
    <t>Ryšavý, Dan (6507548021)</t>
  </si>
  <si>
    <t>Career politicians a dozen years after regionalisation of the Czech Republic (2000–13)</t>
  </si>
  <si>
    <t>Hána, David (36489444300)</t>
  </si>
  <si>
    <t>Local development implications of pork-barrel: A case study of a Czech district</t>
  </si>
  <si>
    <t>Fialová, Dana (22978993000); Vágner, Jiří (7004052692)</t>
  </si>
  <si>
    <t>The owners of second homes as users of rural space in Czechia</t>
  </si>
  <si>
    <t>Podhrázská, Jana (16069058900); Vaishar, Antonín (55928365700); Toman, František (24073934900); Knotek, Jaroslav (55674817600); Ševelová, Miloslava (56910672900); Stonawská, Kateřina (56543787600); Vasylchenko, Alona (57194901589); Karásek, Petr (54889856000)</t>
  </si>
  <si>
    <t>Evaluation of Land Consolidation Process by Rural Stakeholders</t>
  </si>
  <si>
    <t>Vojtíšková, Kateřina (6507644221); Poláková, Markéta (57147742700); Patočková, Věra (15766144400)</t>
  </si>
  <si>
    <t>Cultural Planning: New Inspiration for Local Governments in the Czech Context</t>
  </si>
  <si>
    <t>Hurrle, Jakob (57196224287); Sýkora, Luděk (6603025485); Trlifajová, Lucie (57196224629); Kučera, Petr (35145911800)</t>
  </si>
  <si>
    <t>Socially excluded localities revisited; [Přehodnocení pojmu sociálně vyloučené lokality]</t>
  </si>
  <si>
    <t>Hlaváček, Petr (55176910600); Raška, Pavel (24068889000); Balej, Martin (26647277800)</t>
  </si>
  <si>
    <t>Regeneration projects in Central and Eastern European post-communist cities: Current trends and community needs</t>
  </si>
  <si>
    <t>Novotny, Vojta (58391223400); Wranová, Alena (56641662000); Trevisan, Jitka (56641325700)</t>
  </si>
  <si>
    <t>Heritage protection versus individual interests in a post-socialist country: The case of Mšeno, Czech Republic</t>
  </si>
  <si>
    <t>Maskarinec, Pavel (55901077100)</t>
  </si>
  <si>
    <t>Nationalisation of the czech local party system: Case study of the 2010 local elections in municipalities with extended powers</t>
  </si>
  <si>
    <t>Martinát, Stanislav (10142438200); Kunc, Josef (14058401700); Klusáček, Petr (14058135700); Krejčí, Tomáš (56993325700); Navrátil, Josef (12645843300); Vnenková, Jana (56939002200); Černík, Jakub (56071762200)</t>
  </si>
  <si>
    <t>Spatial relations and perception of brownfields in old industrial region: Case study of Svinov (Ostrava, Czech Republic)</t>
  </si>
  <si>
    <t>Bernard, Josef (15020178700)</t>
  </si>
  <si>
    <t>Community satisfaction in Czech Rural communities: A multilevel model</t>
  </si>
  <si>
    <t>Šifta, Miroslav (56523324400)</t>
  </si>
  <si>
    <t>Graphic symbols and local identity: the case of use and perception of municipal emblems in the Liberec Region (Czechia)</t>
  </si>
  <si>
    <t>Ochrana, Frantiŝek (24478926400); Pavel, Jan (22958516600)</t>
  </si>
  <si>
    <t>Analysis of the impact of transparency, corruption, openness in competition and tender procedures on public procurement in the Czech Republic</t>
  </si>
  <si>
    <t>Spatial patterns in the development of Czechia's rural municipalities; [Prostorové Vzorce Rozvinutosti Venkovských Obcí Česka]</t>
  </si>
  <si>
    <t>Vackova, Barbora (44462263000); Galcanova, Lucie (44461242700); Hofirek, Ondrej (52163627000)</t>
  </si>
  <si>
    <t>'Towards a purer city': Problem localities and their inhabitants from the perspective of local authorities; ["Za ĉištsí město": Problémové lokality a jejich obyvatelé z pohledu místní politiky a správy]</t>
  </si>
  <si>
    <t>Špačková, Petra (52164502300); Ouředníček, Martin (56049485200)</t>
  </si>
  <si>
    <t>Spinning the web: New social contacts of Prague's suburbanites</t>
  </si>
  <si>
    <t>Posová, Darina (22981095700); Sýkora, Luděk (6603025485)</t>
  </si>
  <si>
    <t>Urbanization and suburbanization in the urban regions of Prague and Vienna: Structural differences in the presence of different political-economic regimes; [Urbanizace a suburbanizace v městských regionech Prahy a Vídně: Strukturální rozdíly v podmínkách odlišných politicko-ekonomických režimů]</t>
  </si>
  <si>
    <t>Novák, Jakub (36868797400); Netrdová, Pavllna (35318298600)</t>
  </si>
  <si>
    <t>Spatial patterns of socioeconomic differentiation in the czech republic at the level of municipalities; [Prostorová vzorce sociální-ekonomické diferenciace obcí v ĉeské republice]</t>
  </si>
  <si>
    <t>Pileček, Jan (35976738700)</t>
  </si>
  <si>
    <t>The role of human capital of representatives of municipal self-government bodies in development of borderland peripheries in Czechia: The case of Volarsko</t>
  </si>
  <si>
    <t>Matoušek, Roman (56217315700); Sýkora, Luděk (6603025485)</t>
  </si>
  <si>
    <t>Environmental justice and residential segregation in Czechia: The case of Roma resettlement in the town of Vsetín</t>
  </si>
  <si>
    <t>Slavíková, Lenka (26768255200); Jílkova, Jiřina (6506678617)</t>
  </si>
  <si>
    <t>Implementing the public participation principle into water management in the Czech Republic: A critical analysis; [La mise en oeuvre du principe de la participation du public dans la gestion de l'eau en République tchèque: Une analyse critique]</t>
  </si>
  <si>
    <t>The endogenous developmental potential of small rural municipalities - The Difficulties of searching for and measuring impact; [Endogenní rozvoj ové potenciály malých venkovskych obcí - obtíẑní hledáni a méŕeni jejich vlivu]</t>
  </si>
  <si>
    <t>Horakova, Hana (57503379700)</t>
  </si>
  <si>
    <t>Whose countryside? Contested development in the new rural recreational localities in czechia from the perspective of the countryside capital</t>
  </si>
  <si>
    <t>Klusáček, Petr (14058135700); Krejčí, Tomáš (56993325700); Kunc, Josef (14058401700); Martinát, Stanislav (10142438200); Nováková, Eva (36859903900)</t>
  </si>
  <si>
    <t>The post-industrial landscape in relation to local self-government in the Czech Republic; [Vztah lokální samosprávy k post-industriální krajině na území české republiky]</t>
  </si>
  <si>
    <t>Žúborová, Viera (56274462000); Zoran, Annmarie Gorenc (56274625500); Mlakar, Lucija Mulej (56274565800)</t>
  </si>
  <si>
    <t>The electoral (dis)advantage of the independent candidates in different electoral system (Comparative study of Slovak and Czech local election)</t>
  </si>
  <si>
    <t>Jakešová, Lenka (55674932400); Vaishar, Antonín (55928365700)</t>
  </si>
  <si>
    <t>Sustainable inner peripheries? A case study of the Olešnice micro-region (Czech Republic); [Udržitelné vnitřní periferie? Příklad mikroregionu Olešnicko (Česká Republika)]</t>
  </si>
  <si>
    <t>Our̂edníĉek, Martin (56049485200); Ŝpaĉková, Petra (52164502300); Fer̂trová, Marie (52163395400)</t>
  </si>
  <si>
    <t>Changes in social milieu and quality of life in depopulating areas of the czech republic; [Zmêny sociálního prostr̂fedí a kvality ẑivota v depopulaĉních regionech ĉeské republiky]</t>
  </si>
  <si>
    <t>Štemberková, Růžena (56232740300)</t>
  </si>
  <si>
    <t>Cross-border cooperation: A case study of the districts of Prachatice (CZ) and Freyung-Grafenau (D)</t>
  </si>
  <si>
    <t>Matoušek, Roman (56217315700)</t>
  </si>
  <si>
    <t>New municipal housing construction in Czechia from the perspective of social and spatial justice; [Nová výstavba obecního bydlení v Česku z pohledu sociální a prostorové spravedlnosti]</t>
  </si>
  <si>
    <t>Sýkora, Luděk (6603025485); Mulíček, Ondřej (8839311400)</t>
  </si>
  <si>
    <t>The micro-regional nature of functional urban areas (FUAs) lessons from the analysis of the Czech urban and regional system</t>
  </si>
  <si>
    <t>Pavel, Jan (22958516600)</t>
  </si>
  <si>
    <t>The effectiveness of the municipal firms in providing the services; [Efektivnost obecních obchodních společností při poskytování služeb]</t>
  </si>
  <si>
    <t>Regional political elites - Their origin, characteristics and impact; [Regionální politické elity - Zrod, charakter a důsledky]</t>
  </si>
  <si>
    <t>Frantál, Bohumil (10141569700); Kučera, Petr (35145911800)</t>
  </si>
  <si>
    <t>Impacts of the operation of Wind turbines as perceived by residents in concerned areas</t>
  </si>
  <si>
    <t>Seidl, Tomas (35790505600); Chromý, Pavel (57194206017)</t>
  </si>
  <si>
    <t>Problems concerning the intergration of marginal regions into the regional system:The case of the boletic military training area; [Problémy integrace marginálního území do regionálního systému: Příklad vojenského újezdu boletice]</t>
  </si>
  <si>
    <t>Konopásek, Zdeněk (16022222900); Stöckelová, Tereza (24345369100); Zamykalová, Lenka (13612762900)</t>
  </si>
  <si>
    <t>Making pure science and pure politics: On the expertise of bypass and the bypass of expertise</t>
  </si>
  <si>
    <t>Seidl, Tomáš (35790505600); Chromý, Pavel (57194206017); Habartová, Pavlína (36998502500)</t>
  </si>
  <si>
    <t>Perceptions of marginality: The role of administration and other stakeholders in issues of future development of Czech military training areas</t>
  </si>
  <si>
    <t>Vail, Benjamin J. (23490691900)</t>
  </si>
  <si>
    <t>Municipal waste management policy in Europe: How the treadmill of production undermines sustainability goals</t>
  </si>
  <si>
    <t>Perlín, Radim (36107073900); Kučerová, Silvie (36154324500); Kučera, Zdeněk (57195194994)</t>
  </si>
  <si>
    <t>A typology of rural space in Czechia according to its potential for development; [Typologie venkovského prostoru Česka]</t>
  </si>
  <si>
    <t>Havlíček, Tomáš (22985383200)</t>
  </si>
  <si>
    <t>Territorial Polarization in Prague; [Territoriale Polarisation im Hinterland von Prag]</t>
  </si>
  <si>
    <t>Blažek, Jiří (7005083737)</t>
  </si>
  <si>
    <t>System of Czech local government financing as a framework for local development: 12 years of trial and error approach</t>
  </si>
  <si>
    <t>Ryšavý, Dan (6507548021); Šaradín, Pavel (13609153400)</t>
  </si>
  <si>
    <t>Political party members, non-members and independents in the Czech Municipal Assemblies; [Straníci, bezpartijní a nezávislí zastupitelé na Českých Radnicích]</t>
  </si>
  <si>
    <t>Čermák, Daniel (36726266200); Stachová, Jana (10242325800)</t>
  </si>
  <si>
    <t>Sources of trust in institutions in the Czech Republic; [Zdroje institucionální důvěry v České Republice]</t>
  </si>
  <si>
    <t>Maier, K. (8075467400)</t>
  </si>
  <si>
    <t>Citizen participation in planning: Climbing a ladder?</t>
  </si>
  <si>
    <t>Changing local finances in the Czech Republic - half way over?</t>
  </si>
  <si>
    <t>Mikulík, O. (56633068500); Kolibová, B. (6506128387); Havrlant, M. (6508110351)</t>
  </si>
  <si>
    <t>Possibilities of trans-boundary cooperation between municipalities in an industrial agglomeration separated by the frontier - The borderland area of Northern Moravia and Upper Silesia as an example</t>
  </si>
  <si>
    <t>The role of strategic planning in the development of Czech towns and regions</t>
  </si>
  <si>
    <t>Threats to mutual trust: Czech local politicians and local journalists in the era of professional political communication</t>
  </si>
  <si>
    <t>Surazska, W. (6603222758); Blazek, J. (7005083737)</t>
  </si>
  <si>
    <t>Municipal budgets in Poland and the Czech Republic in the third year of reform</t>
  </si>
  <si>
    <t>The paper focuses on electronic record of sales, a tool enabling continuous monitoring and control of declared sales of business entities. Such systems have been recently gaining popularity in European countries. The objective of the paper is to analyse the possible use of electronic record of sales for a fairer redistribution of shared taxes according to the place where the taxable income was earned. We do not consider the current situation to be entirely fair, as sales may be realized in the whole territory of the country. However municipalities that help businesses achieve their income are not fairly rewarded for doing so. This usually gives larger municipalities an advantage at the expense of smaller ones. Currently, the tax administration has sufficient technical equipment to be able to identify the place where the revenue was received.  © 2023 Pavel Semerád et al., published by Sciendo.</t>
  </si>
  <si>
    <t>E-participation tools are a part of the transition process to smart governance, but sometimes the adoption rate among citizens is lower than municipalities expect. This article aims to find new or underestimated factors that drive the adoption process of innovative e-participation tools. Research data help explore three adoption factors: Citizens' Participatory Experience (how experienced people are in offline participation), Citizens' Technological Innovativeness (how innovative people are), and Innovativeness of City (how many participatory technologies municipalities offer). Based on logistic regression, all these factors proved significant. Next, we show how important it is for the municipality to offer more e-participation tools. More tools increase the adoption rate up to more than 70%. In addition, we show which tools are most successful among Czech cities and their citizens. © 2022 Elsevier Ltd</t>
  </si>
  <si>
    <t>The aim of this contribution is to confirm or dispute the hypothesis that the new system of charges for municipal waste management in the Czech Republic is suitable for both taxpayers and municipalities. To achieve this aim, the article critically describes the old and new methods of communal waste charging, compares the two, and highlights their weaknesses and strengths. In addition, it summarizes the opportunities and threats of new options so that municipalities receive more valuable information when deciding whether to tax communal waste and what charge is most effective in their territories. © 2023, CEDR - Hungarian Association of Agricultural Law. All rights reserved.</t>
  </si>
  <si>
    <t>Manifestations of climate change are becoming increasingly apparent in Central Europe where many municipalities remain unprepared for upcoming challenging times. This study uses content analysis to better understand the response of spatial planning and strategic documents to climate change. We worked with a sample of towns situated in the eastern regions of the Czech Republic and employed the national classification of adaptation priority areas and related threats. Using the analysis we detected substantial differences in approaches employed in adaptation among individual towns. We also ascertained that the majority of towns studied have not yet formulated adaptation strategies and are unprepared for upcoming changes. At the same time, it is demonstrated that existing adaptation strategies have clearly supported and increased the extent of planned adaptation measures. Studied towns have focused their principal attention on water management as a key adaptation priority, and sufficient reflection has not been given to population health, agriculture, forestry and tourism. To this extent, the towns selected do not follow either national or European adaptation strategies and a rather path-dependent logic prevailed. We argue that more mobilization efforts and actions for tackling and adapting to climate change are urgently needed at the regional level so that currently isolated bottom-up and top-down approaches can be beneficially coordinated and harmonized. © 2021 Elsevier Ltd</t>
  </si>
  <si>
    <t>The overarching aim of this article is to explore the implementation of democratic innovations in Prague, the capital city of the Czech Republic. As a first attempt to provide a systematic, detailed and contextualized analysis of this under-researched topic, the study reveals new, important insights into the issue of democratic innovation implementation at the municipal level. Moreover, the choice of Prague as a case study – located as it is in a post-communist Central and Eastern European country – adds to the scholarly literature on the use of democratic innovations and participatory tools in European cities in general. The research uniquely draws on 156 questionnaire surveys and interviews with experts and local politicians conducted in Prague in 2019. Theoretically, it works with the comprehensive typological framework as designed by Elstub and Escobar. A wide range of real-world examples illustrate how democratic innovations have been implemented in Prague and how new participatory opportunities have been enabled. The article finds that while only certain types of democratic innovations have been used by the central administration (e.g. mini-publics, collaborative governance and digital participation), all of them have been applied at the level of individual boroughs. We also conclude that the implementation of democratic innovations in the Czech capital has been influenced primarily by the political ideologies of the leading parties. © 2021 Elsevier Ltd</t>
  </si>
  <si>
    <t>The main objective of this paper is to analyse where women run for and win seats in local councils of Czech towns between 1998 and 2018. Our results are to some extent contradictory to those from Western Europe. More importantly, this study demonstrates that strategic context impacts on women’s emergence and success in local elections in a different way. First, we do not confirm that larger towns are more promising for women’s representation. While more fragmented party systems in larger cities contribute to making women’s candidacy more common, a large pool of female candidates does not result in their higher presence in local councils. Second, we identify openness of local environment to women, in terms of women’s previous representation, as a strong determinant of female representation in Czech towns, both in terms of candidacy and success. © The Author(s) 2021.</t>
  </si>
  <si>
    <t>Despite some progress in winning elected political offices, women remain underrepresented at all levels of government in Czechia. More importantly, only a limited body of research has focused on the presence of women in municipal governments. This study uses an original time series on local elections in all 6249 Czech municipalities over an extended period (1994–2018) to test where more women run for seats in local councils and why the descriptive (or numerical) representation of women in policy-making positions is higher in some municipalities than in others. The analysis reveals that openness of local environment to women, in terms of women's previous representation, together with desirability of office are strong determinants of female political participation and representation in Czech municipalities. © 2023 Elsevier Ltd</t>
  </si>
  <si>
    <t>The admission of Ukrainian refugees from the perspective of municipalities in Czechia – The article deals with the migration of 500,000 Ukrainian refugees to Czechia after the outbreak of the war in Ukraine. The study examines the challenges municipalities had to deal with in connection with the reception of Ukrainian refugees. For this, a primary questionnaire survey, statistical analysis of the obtained data, and analysis of documents were conducted. An original historical-processual and retrograde approach was used to explain the genesis and development of the refugees’ reception. A two-dimensional model (matrix) was developed to find out how municipalities dealt with the reception of refugees. The main contribution of this study is the development of a typology of different approaches of actors in multilevel governance to dealing with the emergent situation and empirically supported conclusions as to how well municipalities have managed to coexist with the newly arrived Ukrainians. The study thus provides a unique insight into what issues municipalities are dealing with and how difficult it is for them to manage this rather unusual situation. © Česká geografická společnost, z. s., 2023.</t>
  </si>
  <si>
    <t>The article examines the effects of the social networks of a range of actors on the local development of municipalities located in Czech peripheral border regions. Its main goals are to shed light on and understand the role of social interactions in the development activities of indi-vidual municipalities in border-region peripheries and reveal the spatial differentiation of these municipalities. The borderland Cheb district (western Bohemia) is affected by the shrinkage process, and the concept of institutional thickness is used as the explanatory framework. One of the key conclusions is that the more disadvantages there are, the more important institutional thickness is as a development factor. The research data are drawn from 24 semi-structured interviews with the mayors of municipalities that within the system of state administration are municipalities without extended powers. The research also confirmed the diversity of individu-als holding the position of mayor and the differences in the specific role mayors play in local development, as well as how important it is for municipalities to be active in microregional associations. It also showed that the internal differentiation of development opportunities and the formation of formal and informal ties are also determined by the quality of horizontal and vertical cooperation. © 2023, Czech Geographical Society. All rights reserved.</t>
  </si>
  <si>
    <t>Contracting waste management services is one of the most commonly used approaches to the delivery of this service and this topic is clearly in the focus of frequent academic research. The goal of this article is to examine trends in the area of solid waste collection and disposal on the municipal level for the Czech Republic and Slovakia in terms of developments over the past 20 years with a focus on the share of inter-municipal cooperation in the delivery of this service. In contrast to Western European countries, which are undergoing re-municipalization, the data obtained for Slovakia and the Czech Republic over 20 years show that the municipal solid waste management service is dominated by contracting, which has increased over the examined period. This fact is apparently a reflection of the high rate of fragmentation in municipal structures and the low willingness among municipalities to cooperate. The data obtained also indicate that using external suppliers seems to bring marginal savings that could certainly be substantially larger; potential increases in efficiency via contracting are unequivocally limited by the low quality of contract management. Regarding our core question, we found that the proportion of inter-municipal cooperation between service delivery modes did not significantly increase during the investigated period. The experts interviewed almost uniformly agreed on three critical limits related to the issue of inter-municipal cooperation in MSW management delivery - transaction costs of different types, non-existent regular comparisons of best solutions, and limited motivation to select optimal service delivery modes.  © 2022 Beáta Mikušová Meričková et al.</t>
  </si>
  <si>
    <t>IMPACT: The article presents and reflects on empirical findings about how Czech municipalities have dealt with the Ukrainian refugee crisis. The findings come from an electronic survey conducted by the authors in co-operation with the Association of Towns and Municipalities of the Czech Republic. Complemented with the results of refugee surveys, the findings show that municipalities can deal with the crises more successfully by building/expanding collaborative relations with stakeholders. The results are particularly relevant for countries with decentralized administrative systems. © 2022 Informa UK Limited, trading as Taylor &amp; Francis Group.</t>
  </si>
  <si>
    <t>Rural governance increasingly involves a broad range of political agents – but whom do rural dwellers consider responsible for creating and maintaining local opportunity structures? Focusing on the issue of places to socialise, our paper investigates resident-municipality relations in peripheralised rural regions of Czechia and eastern Germany. We draw from problem-centred resident interviews using an actor-centred, multimodal concept of responsibility. Analysing residents’ ideals of active citizenship, mutuality, and municipal care, we find that despite the considerable differences in the ways rural dwellers conceptualise the relationship between the municipality and its residents, the provision of local opportunities to socialise represents a realm in which they perceive the local state as both powerful and responsible for taking action. We conclude that a multimodal understanding of responsibility can provide insights into the normative conditions on which local attributions of responsibility are based. We further argue that research on rural facilities should take into account the symbolic and political meaning that third places have for rural residents. © 2022 Elsevier Ltd</t>
  </si>
  <si>
    <t>This paper examines different forms of leadership in strategic planning in structurally affected regions of Czechia. Based on the leadership concepts and strategic planning in municipalities, evaluates different leadership approaches according to the population size of municipalities and the stability/continuity of municipal representatives. Four types of leaders were identified, with entrepreneurial leadership being the most important in all examined regions. The dependence of the types of leadership on the stability/ continuity of government in strategic planning was revealed, while, the dependence on the population size of municipalities was no. The importance of entrepreneurial leadership increases with the increasing number of electoral cycles elected leaders remain in office. © 2023 The Author.</t>
  </si>
  <si>
    <t>In this study, we argue that a historical background of the region matters in tax mimicking and yardstick competition as a matter of principle. We seek to determine factors supporting the policy of the high local property tax in the Czech Republic. Based on the statistical and spatial data of 6,258 municipalities between 2009 and 2019, the results show that the municipalities burdened by large industrial facilities, as well as municipalities in the functional urban areas (FUAs), apply the policy of higher property taxation twice frequently than the rest. On the other hand, the industrial stimuli keep enfeebling after 2010, and the number of local governments preferring high property taxation is variegated across different FUAs. The causal analysis based on Granger's approach concludes an existence of cumulative effects of both industry and the FUAs, which push the municipalities with large industrial facilities located within an FUA to increase the property taxes. From the mimicking point of view, we found that mimicking policy is an important phenomenon among the municipalities of Czech Republic; however, it has different impacts on both stimuli (Industry and FUA). The analysis suggests that it rather incites the municipalities within the FUA to increase the local property taxes.  © 2021 Pavel Zdrazil et al., published by Sciendo 2021.</t>
  </si>
  <si>
    <t>The Czech Republic is typical for its fragmented settlement structure with a high number of small self-governing municipalities. Such a distinction causes many problems, including a non-effective way of their management. Even though various integration methods have already been applied in Europe for several decades, the Czech Republic, due to its historical development influenced by the period of communism, is still looking for intermunicipal cooperation opportunities at a higher (metropolitan) level. The presented text aims to evaluate a municipalities’ willingness to cooperate on particular activities and participate in selected topics on strategic and spatial planning at a metropolitan level. Their willingness is analysed according to the population size category of municipalities so that diverse approaches towards the willingness to cooperate could be identified for municipalities in different categories. The results are demonstrated by the example of the Brno Metropolitan Area, which is regarded to be a leader in the development of inter-municipal cooperation at a metropolitan level in the Czech Republic. The results were obtained from a questionnaire survey carried out with the mayors of the Brno metropolitan area in 2020. From a total of 184 municipalities, 175 municipalities took part in the questionnaire survey. Thus, the return was 95%. The results show that the assumption of the importance of the municipality population size is significant when making decisions about future development and cooperation within a metropolitan area. Although most municipalities in all size categories consider it useful to engage in cooperation and solve selected topics together at a metropolitan level, the municipalities in the smallest size categories of up to 1,000 inhabitants had a significantly lower proportion of very positive responses (definitely yes) than municipalities in the other categories. This fact may be attributed to the specific development of the Czech settlement system and the so-called historical memory of the residents from small municipalities during the directive merger in the 1970s and 1980s. © 2021 Pavol Jozef Safarik University in Kosice. All rights reserved.</t>
  </si>
  <si>
    <t>Participatory budgeting is perhaps the most widespread and popular form of democratic innovation (DI). It is often identified as an appropriate tool to deepen the democracy at the local level. The text shows that this is not always the case, as some elected officials may use it as a innovation “façade” or its design suffers from various forms of imperfections leading to its failure to be implemented. The authors focus on the practice of participatory budgeting and its failures in the Czech Republic. Through the empirical testing of causal mechanism, the article reveals the main causes of that failure, in the case of its implementation in Prague 7 borough. The mechanism presented is based on the theory-testing minimal process-tracing design in which part of the findings of the previous research have been tested. It also attempts to support empirically only the significant steps of the mechanism between cause and outcome. In particular, the three scope conditions are tested: political support, sufficient funding for participatory budgeting and the existence of a source of know-how. Authors conclude that in the selected case, there was a domino effect of failure, with successive failures in all observed conditions, which ultimately led to a complete brake of causal mechanism and failure of participatory budgeting tool. © 2021 The Faculty of Social Sciences.</t>
  </si>
  <si>
    <t>Repeatedly occurring droughts in the Czech Republic in previous years have heightened the need to answer questions concerning the provision of drinking water in small municipalities in the context of their development. The goal of the research was to assess what mutual relationships exist between insufficient drinking water supply and the socio‐economic level of municipalities with less than 2000 inhabitants. The basis of the study is formed by data collected via a questionnaire survey of the mayors of 2110 municipalities. For the purposes of the analysis, the Drinking Water Supply Threat Index (DWSTI) composite indicator was established. Subsequently, the effect of selected factors on DWSTI was determined via correlation and regression analysis, and results were compared for two size groups of municipalities indicate water supply problems. The digging of new wells for individual needs is seen to be the most significant signal of problems. The absence of water supply infrastructure results in a heightening of the socio‐economic deprivation of small municipalities, as it limits new building and becomes a limitation to their development. A solution is possible based on regional or trans‐regional financial and managerial support of development together with an active approach on the part of municipalities. © 2021 by the authors. Licensee MDPI, Basel, Switzerland.</t>
  </si>
  <si>
    <t>The aim of this article is to measure the effectiveness of public administration by comparing long-Term budget expenditures with goals specified in strategic documents of four cities from less developed regions in Czechia. The content analysis of strategic documents of these cities was carried out over the past 10 years. Next, the budget expenditure during the 2002-2017 period was analyzed and compared with goals specified in strategic plans of these cities. The results show the under-funding of the majority of the planned development goals. © 2021 Karolinum - Nakladatelstvi Univerzity Karlovy. All rights reserved.</t>
  </si>
  <si>
    <t>The article brings a perspective of governmentality theory to the studies on residential suburbanization of the European postsocialist cities. By examining the accounts of the mayors of fringe urban districts and municipalities located in the metropolitan area of Brno, the second-largest Czech city, we identify two interlinked discourses – the reactive discourse and the proactive discourse, both underlined by a specific sociospatial imaginary of rurality. The lens of governmentality theory led to the focus on the mayors' understanding of the process, their position within it, the political tools they did (not) apply and the legitimation of their decisions. The two-wave research design (2006–2009 and 2019, 26 interviews in total) enabled us to capture the substantial change in the intensity of these discourses over time to examine how they relate to the construction of the boundaries of municipal responsibility within the challenging suburbanization process. © 2020 Elsevier Ltd</t>
  </si>
  <si>
    <t>This paper studies 38 splits that occurred between 1995 and 2020 in the Czech Republic. Although the initial splits, that took place during the time of democratic transition, were driven by perceived local identity and the historical memory of being a former independent municipality, the splits after 1995 were predominantly driven by economic factors, be it objective underinvestment and a perceived grievance that the mother municipality was not taking care of its fringe parts. In all cases, the mother municipality had failed to communicate with the initiator of a referendum. However, if the central municipality invested in its parts and its political leaders communicated with its citizens, the municipality did not lose its part despites the attempts of secessionist leaders.  © 2021 Jakub Lysek, published by Sciendo 2021.</t>
  </si>
  <si>
    <t>The article deals with the implementation of the global concept of Smart City or Smart Municipality at the local level, specifically in selected municipalities and towns of the Karvina District located in the Czech Republic. Specifically, these municipalities form a union of municipalities under the name Union of Towns and Municipalities of the Karvina District (SMOOK). The paper summarizes the results of research aimed at finding out how the representatives (mayors and city mayors) of a selected sample of municipalities and towns of various sizes approach the implementation of the global concept of Smart City at the local level, i.e., within the municipalities they manage. Within the questionnaire, representatives (mayors and city mayors) of towns and municipalities were offered several typified projects in several areas of activities that the municipality or town performs. Respondents could also mention other projects that they were implementing in the given area. The areas where the surveyed towns and municipalities use the most widespread range of smart solutions are city administration and the related use of information and communication technologies. Municipalities pay attention to these areas and plan to introduce other innovative solutions. Due to environmental problems and air pollution in the Karvina Region, they do not neglect the areas of environment, transport and power engineering. On the contrary, marginal areas in the implementation of smart projects for them are business support and social services. A significant motivation in the implementation of smart projects is the possibility of obtaining grant funds. © 2020 by the authors.</t>
  </si>
  <si>
    <t>The EU Green Deal sets challenging goals for cities, including a 90% reduction in Green House Gas (GHG) emissions from transport by 2050. This requires an integrated and coordinated approach to urban mobility planning, represented by Sustainable Urban Mobility Plans (SUMPs), and encouraged by European legislation. However, the experience of cities with SUMPs varies substantially among the EU Member States. Using qualitative and quantitative methods of data analysis, this paper aims to explore the institutional settings, practices, and barriers to sustainable mobility in Czech cities and differences between cities with and without a SUMP. The data were collected using interviews and an online questionnaire survey among stakeholders who substantially influence the urban planning praxis. The data reveal that monitoring, evaluation, and public involvement are underestimated by analyzed cities and the perception of a need for a significant transport behavior change is still quite low among local politicians. A SUMP brings substantial benefits to Czech cities of all sizes, even in the initial phase of its implementation. The cities that have developed a SUMP apply various sustainable transport measures more often, create more participation activities, and are better at evaluation than cities without a SUMP. © 2021 by the authors. Licensee MDPI, Basel, Switzerland.</t>
  </si>
  <si>
    <t>Since its accession to the EU, the Czech Republic has gradually strengthened its support for area-based approaches in local development. In the light of the increasing financial support and the growing number of local action groups (LAGs), optimism seems to be appropriate that the elements of local governance have the potential to be implemented in the Czech Republic now more than ever before. Community-Led Local Development (CLLD) in the programming period of 2014–2020, however, throws away the advantage of having the local focus, one of the essential elements of integrated territorial development tools. We back up this claim with an analysis of the implementation process of the CLLD method at the national level, the evaluation of the strategic and implementation parts of the 43 strategies of CLLD LAGs, and in-depth interviews with 23 LAG managers. Our results show that the offer only partially meets the identified local needs of LAGs. The final strategy of CLLD has been created in the background of the pragmatic approach of actors in the territory influenced by the defined range of topics. The potential for the strengthening of local governance is limited, while a hidden top-down effect is applied. © 2020 Informa UK Limited, trading as Taylor &amp; Francis Group.</t>
  </si>
  <si>
    <t>The issue associated with the situation of brown-fields around the world is a very current topic today. This article focuses on the situation of the existence of brownfields in the Czech Republic. The aim of this article is to assess the current situation of brown-fields from the perspective of municipalities and cities in the Czech Republic. The data in the paper were collected by means of a questionnaire applied to towns and villages in the Czech Republic. The existence of brownfields in regions can have a negative impact on the development of the relevant areas, such as villages, towns or higher-level administrative units. The research took place from 9 July 2018 to 31 January 2019. The rate of return on the primary research was 43.2% of the respondents. The results showed that brownfields mainly occur in former industrial regions. The predominant form of ownership of abandoned buildings and grounds was private ownership. It can be stated that agricultural, industrial activity and former civic amenities dominated in the previous use. Last but not least, the study points to regional differences that are noticeable between municipalities and cities in individual NUTS 3 regions in connection to the issue of brownfields. © 2021, Babes-Bolyai University. All rights reserved.</t>
  </si>
  <si>
    <t>Previous research on sustainable urban mobility plans (SUMPs) emphasizes the essential role of guidelines published by the European Commission and of national policies in the processes of developing SUMPs. To provide a more in-depth insight into this topic, the present paper analyses the different approaches and assesses the level of consistency in applying the sustainable mobility principles contained within existing guidelines issued by the European Commission and by the Member States when preparing SUMPs. A comparative analysis was conducted on the mobility plans of the municipalities of Olomouc (Czech Republic) and Matosinhos (Portugal) and the role of the corresponding national guidelines. The results reveal that while these documents deal with the principles slightly differently, the guidelines embrace roughly the same main policies and strategies regarding mobility planning, surely as a result of the existing common learning environment on these matters within the EU. Further, the results indicate that it can be beneficial if the plans are allowed purposefully to deviate marginally from guidelines as long as the resulting SUMPs keep within common principles while only applying them in different ways. In this respect, the plan of the Portuguese municipality provides an interesting example since it widely applies the concept of accessibility and uses this concept as an instrument to set the main targets, even though this is not clearly portrayed in the corresponding guidelines. The paper contributes to the joint discussion of the role of such guidelines at the EU and national levels and to the possibility to introduce a balanced discretion on their practical application. Additionally, the findings are useful for enhancing the understanding of how the guidelines’ theoretical grounds are applied in planning practice. © 2020 World Conference on Transport Research Society</t>
  </si>
  <si>
    <t>Local activities of electoral candidates represent one of the key factors influencing voting behaviour. Many studies have shown an elevated electoral support for candidates in the municipality of their residence and the surrounding region. By using the example of mayors who candidated in the 2017 Czech parliamentary elections, this article proves that this voting behaviour is manifested not only through the territorial concentration of preferential votes, but also through higher local electoral support of political parties represented by these candidates. This so-called friends and neighbours effect is stronger in smaller, less populous municipalities. Its spatial extent is not necessarily limited to the respective municipality, but if a well-known and popular mayor appears at the top of the regional candidate list, it can affect voters living many kilometers away, especially in non-metropolitan areas. © 2021 The Authors. This is an open-access article distributed under the terms of the Creative Commons Attribution License (http://creativecommons.org/licenses/by/4.0).</t>
  </si>
  <si>
    <t>Application of the concept of corporate social responsibility (CSR) is demanded of an ever-wider range of entities as time goes by, among which are municipalities. However, the topic of social responsibility of municipalities stands outside of the bounds of mainstream research. This article presents the results of a study, the objective of which was to identify the socially responsible practices applied by the statutory cities in the Czech Republic, in order to analyse and evaluate the scope and structure of socially responsible activities performed by them and communicated on the internet. The study shows that statutory cities in the Czech Republic perform similar activities to those performed by enterprises within the framework of application of the concept of CSR, this being in the field of economic, environmental, ethical, social and philanthropic responsibility. They perform and communicate economic responsibility activities to the greatest extent and, by contrast, ethical responsibility activities to the least extent. Examples of good practice in performance and communication of these activities on the internet are documented in the article using the example of the City of Pardubice. © 2019 by the authors.</t>
  </si>
  <si>
    <t>The multilevel adaptive governance of flood risk reduction has been emphasised in the last decades and supported by the requirements of European Flood Directive (EC, 2007), while assigning an increasingly important role to municipalities. By contrast, only fragmented efforts have addressed the personal (expert knowledge), financial, and institutional limits of municipalities to achieve the flood risk management (FRM) goals. Starting with thorough literature review, we emphasise the key gaps in current understanding of municipal FRM and note that scarce attention has been paid to small-sized municipalities (both in area and population). Next, we present an empirical case study based on semi-structured interviews with 17 mayors of small municipalities in a flood-prone area of northern Czechia. The aggregation of the mayors' opinions about flood threat and current and planned FRM measures as well as the perceived barriers in their implementation enabled the classification of different FRM strategies at a municipal level (herein referred to as “self-confidence,” “fatalism,” and “active scepticism”). These strategies are then discussed in terms of the mayors' leadership styles and the significant consequences on the effectiveness and efficiency of FRM at a municipal level. © 2018 The Chartered Institution of Water and Environmental Management (CIWEM) and John Wiley &amp; Sons Ltd</t>
  </si>
  <si>
    <t>The long-term regional policy of metropolitan regions contributes to the socio-economic development of the entire functional region as it prevents the disharmony in the activity of the interested actors. In the Czech environment, metropolitan cooperation has not been institutionalized yet, which is remarkable while its importance is emphasized in many developed countries and the development of metropolitan regions is greatly supported by EU through the tool ITI. Moreover, a fully-fledged expert interdisciplinary discussion on this issue, which would provide valid conclusions for the needs of the planning practice, is developing rather slowly. The presented contribution is filling this research gap by analysing and assessing the potential of municipalities for metropolitan cooperation in post-socialist space (mainly through institutional cooperation), using a relevant literature, assessing the results of a questionnaire survey and empirical experiences from the model territory of Brno metropolitan area (BMA). The results of the research indicate a willingness to set-up more formal institutionalization of metropolitan cooperation. It would be feasible to transfer some competencies to a newly established metropolitan expert platform/agency. However, cooperation is significantly linked to the awareness of its benefits (not only of a financial character) and to the requirement of keeping ‘basic’ self-governing competencies. © 2019, © 2019 Informa UK Limited, trading as Taylor &amp; Francis Group.</t>
  </si>
  <si>
    <t>Though participatory budgeting (PB) is often discussed as a tool to bolster the level of civic participation and the quality of democracy, empirical research on the subject offers ambiguous results. In the Czech Republic, PB was introduced 5 years ago, and the number of implemented PBs has since increased substantially. The purpose of this article is to evaluate whether the use of PB is associated with higher voter turnout in municipal and parliamentary elections. Voter turnout in Czech municipalities that implemented PB is analyzed and compared with the control group of municipalities without PB. Considered by type of election, we found that the impact of PB use on voter turnout is higher for local elections than it is for national elections, which is in line with our assumptions. However, our results were significant for Prague districts only. Participatory budgeting could increase voter turnout in local election, but there are other factors that must be considered. © 2019 Soňa Kukučková et al., published by Sciendo.</t>
  </si>
  <si>
    <t>This article examines the impact of excellence-promoting policies on the actual performance of municipalities in the Czech Republic. In this analysis, the performance of municipalities that have received awards for the use of quality management tools is compared with a selected group of municipalities that did not receive awards. Data envelopment analysis (DEA; with constant and variable returns on the scale), free disposal hull (FDH), and Order-M methods were utilized to represent performance. For the actual performance comparison, a quasi-experimental design was used. The analysis of outputs using the difference impact method found that this specific public policy did not have a positive impact on the efficiency of municipalities. If the difference-in-differences method is used, the opposite is achieved. However, the technical efficiency gains are very small. The use of the quasi-experimental design along with the determination of inputs and outputs which are characteristic of the Czech Republic also offers a contribution when this method is being applied to the assessment of institutions in the form of local governments. © The Author(s) 2020.</t>
  </si>
  <si>
    <t>Municipal size and institutional design are important factors influencing representation at a local level. However, this has not been studied with regard to the long-term perspective. The article focuses on the effect of the center/periphery on the representation of units within an amalgamated municipality in local elections. The analysis is based on data from 2,298 amalgamated municipalities over three sets of elections (2006, 2010, 2014) in the Czech Republic. The article uses multilevel binomial logistic regression to estimate the effect of different types of intra-municipal (settlement) units in terms of central/periphery relations on their representation. Thanks to these unique data, the article presents information about the representation of differently disadvantaged units from the long-term perspective. The results show that political and cultural-economic centers of amalgamated municipalities, as well as settlement units of a bigger relative size, have a greater chance of being represented in the municipal council compared with political and cultural-economic peripheries and smaller units. © The Author(s) 2019.</t>
  </si>
  <si>
    <t>The polarity of views on land taxation in the individual EU Member States gives rise to an interesting comparison and finding a base that would capture the strengths of different approaches. This paper aims to assess the impact of legislative changes and land values on land tax imposed. The paper also provides a description of tax developments for each type of land in the Czech Republic, based on time series of tax imposed. The research is based on the evaluation of the secondary statistical data of the Czech Statistical Office and the Financial Administration of the Czech Republic, as well as the information obtained during the primary research. Immovable property tax revenues are low compared to other EU countries. Unlike most other states, the Czech Republic mainly uses the unit method of determining the tax base on the basis of the land area. Only for some types of land certain system of taxation is being used. As concluded from the analyses, it was verified that there is no difference in the development of the tax imposed between the types of land with value and unit tax base. The value method of tax assessment in the Czech Republic is determined by the quality of the land fund valuation and does not reflect the real market value of land. Revenue from land taxation generates income for municipal budgets more or less in all EU countries. The tax rates are set by law and the amount is the same for all municipalities in the Czech Republic. The municipality can affect the amount of revenues mainly through coefficients and the local coefficient can be considered as yet the most effective tool. As follows from the analyses, it was verified that the local coefficient did not significantly affect the land tax imposed and this is especially due to the fact that this coefficient was introduced only in less than 10% of municipalities. Current tax instruments in the context of land taxation are not very effective in the Czech Republic, and municipalities use them only to a limited extent. © 2018</t>
  </si>
  <si>
    <t>The integration of socio-economically mar-ginalized areas into regional systems in the context of post-communist transformation has been an important subject of social science research in general. The military training areas (MTA), as specific type of peripheries, have been so far little explored. Based on the results of an extensive questionnaire survey (N = 1,362), the authors of this study analyze local community perceptions of MTA in the Czech Republic, assess positive and negative impacts of MTA on the quality of life, and discuss possible future development scenarios of the areas. The results show that local communities in the hinterland of MTA perceive similar problems as those living in other peripheral and/ or rural areas, particularly unemployment, limited options of obtaining own housing, maintenance of road infrastructure, limited options of leisure activities, etc. Ensuring a harmony between local development and MTA activities is considered a specific issue. Problems are perceived more likely by older and highly educated people, and those living in smaller municipalities with higher unemployment and municipalities located closer to MTA. On the other hand, young and less educated people living in larger municipalities with higher unemployment rates, which are located at a greater distance from county seats, perceive more likely positive impacts of MTA. © 2020, Universitatea Babes-Bolyai. All rights reserved.</t>
  </si>
  <si>
    <t>The paper aims to analyze the “soft” factors of local development and to understand the nature of the socio-economic differences between municipalities in an inner periphery in Bohemia. The partial goals are to explain which internal conditions are conductive to the formation of these ties of cooperation, to reveal which power structures are involved in the ties of cooperation, and to assess the direction of these interactions. The conclusions are formulated and discussed in relation to the concept of institutional thickness. Our research confirmed the key differentiating role of mayors in local interactions and the importance of administrative boundaries – especially boundaries of self-government regions. These boundaries had the effect of constraining the formation of formal and informal relations between actors in territorial development. The research also provides evidence of the continued existence of links between municipalities that were formed during the communist period. The data come from the author’s field survey among the mayors. © Česká geografická společnost, z. s., 2020.</t>
  </si>
  <si>
    <t>As an instrument of smart governance, participatory budgeting has been implemented by several dozen of municipalities in the Czech Republic. This is in line with the trend in many European cities. The paper examines the implementation of participatory budgeting in Czech municipalities. It is observed that participatory budgeting is being implemented in the Czech Republic typically on a very limited scale. The particular aim of this paper is to analyze the relation of participatory budgeting to the traditional political participation in local elections. Following an examination of the extent in which the instrument is implemented in the Czech municipalities, statistical tools are used to relate implementation of participatory budgeting to several measures of traditional political participation, such as voter turnout and intensity of the political competition in municipal elections. The paper concludes that the implementation of participatory budgeting has very little relation to the traditional, electoral participation in the Czech Republic. © 2020 The Faculty of Social Sciences.</t>
  </si>
  <si>
    <t>This article presents findings on ‘part-time’ mayors in the Czech Republic and to what extent the fact that they only work part time as mayor affects how well their municipality functions compared to those who work as full-time mayors. Drawing on data from an open database, this article analy-ses several variables relating to the status and activities of disengaged mayors. It also examines the quality of the functioning of municipalities with part-time and full-time mayors, respectively, and reveals whether there are more problems reported in the function of municipalities that have part-time mayors than those with full-time mayors. The findings of this evaluation are based on an analysis of the annual audits of municipalities. © Sociologický ústav AV ČR, v. v. i., Praha 2019</t>
  </si>
  <si>
    <t>This paper addresses the issue of Czech small critically indebted municipalities, which has been neglected in the European discourse after successful European consolidation reforms. The Czech Republic is one of the Central European countries where there is no relevant debate on the mandatory amalgamation of small municipalities that are often faced with a combination of multiple risk factors. This paper aims to analyze a sample of the Czech municipalities that are threatened by a combination of their small size and critical indebtedness. A research of the sample focuses on a) the identification of the reasons for critical indebtedness, b) the impact of critical indebtedness on the delivery of services and local democracy and c) the options and strategies to overcome the issues related to critical indebtedness. Methodologically, the paper is a multiple-case study of three small critically indebted municipalities of the Karlovy Vary region, which was considered the worst region in 2012 in terms of the share of critically indebted municipalities, with several long-term critically indebted municipalities on its territory. Based on the media monitoring and economic criteria, the municipalities of Prameny, Bublava and Nebanice have been chosen. The main finding of our research is the identification of so-called endangered chains: 1) small municipalities with low revenues resulting in 2) limited administrative and expert capacity that contributes to 3) a mistake in a large investment project resulting in 4) the economic collapse of the municipality that endangers the provision of services, and in the case of 5) insufficient social capital this can lead to agony of local self-government and the collapse of the municipality. According to the findings, the examined municipalities of Nebanice and Bublava correspond to the chain link 4, and in the case of Prameny it is possible to speak about the chain link 5. © 2020 Jakub Hornek et al., published by Sciendo 2020.</t>
  </si>
  <si>
    <t>Soil erosion by water is the most common cause of land degradation and traditionally coincides with agricultural production. This paper presents the results of a sociological case study comparing the perceptions of soil erosion of stakeholder groups from southern Moravia, an intensive agricultural and erosion-prone region in the Czech Republic. The research documents and analyses perceptions of erosion, perceived causes, and attitudes towards possible corrective measures. Altogether, 216 stakeholders consisting of farmers and local leaders (mostly mayors and vice-mayors) took part in a questionnaire survey between the years of 2012–2015. The results show that the stakeholders as whole are in general aware of the seriousness of the problem and see irresponsible farmers, lack of organic fertilizers and climate change as the major causes. Overall most preferred erosion mitigation measures were the growing of appropriate crops and the splitting of large fields into smaller ones. The views of farmers and local leaders are compared and discussed within the framework of the changing roles of rural areas. A productivist paradigm and corresponding modulation of erosion is significantly more prevalent among farmers, although not the dominant viewpoint in this group. The socio-economic context of soil erosion and recent trends in Czech soil conservation policies are discussed and it is argued that the local stakeholders are supportive of pro-environmental measures despite a lack of effort on the governmental and legislation level. © 2019 Elsevier Ltd</t>
  </si>
  <si>
    <t>The generation of recyclables in the Czech Republic has long been under the European average, but the proportion from municipal waste as a whole has been growing over the past few years. Previous research in the Czech Republic mainly focused on organizational or situational factors explaining recycling performance in municipalities. This study focuses on individual characteristics that are connected, among other things, to ongoing demographic changes. Currently ongoing sociodemographic development in the Czech Republic, as well as other developed countries, influence a broad range of aspects of social life, including waste generation and its structure. This paper aims at quantifying the relation between the sociodemographic characteristics of municipality inhabitants and recyclable generation. For this purpose, 13 variables describing inhabitants, households, and housing in 4897 Czech municipalities were selected that could influence the generation of recyclables according to foreign studies. Data were analyzed using multidimensional linear regression. Even though the resulting model only explains 9%, it is statistically significant and implies that sociodemographic variables can help explain recyclable generation. From this point of view, important variables are average household size, share of tertiary educated people, share of family houses, purchasing power per person, percentage of people employed in agriculture, and sex ratio. To increase the explained variability and emphasize local differences in recyclable generation, we also used geographically weighted regression (GWR). GWR results show that, to understand waste generation (at least in the Czech Republic) on a municipal level, it is necessary to also consider spatial effects and regional specifics. © 2019 by the author.</t>
  </si>
  <si>
    <t>The aim of this manuscript is to analyze notions of democracy among Czech mayors. Czechia is dotted with municipalities of various sizes, each with its own mayor, each of whom has a vision of how democracy at the local level should be practiced. Our focus here is on two types of democracies that are seen as alternatives: participatory democracy and representative democracy. For the analyses, two mutually interleaved data sources concerning the Czech mayors were employed: Political Leaders in European Cities (2015) and European Mayor II (2016). Based on an analysis of mayors’ attitudes towards local democracy, our findings suggest that municipal size is an important predictor of local democracy in Czechia-although an association of these attitudes with the mayor’s partisanship and age was found as well. The data also shows a relatively strong connection between attitudes towards local democracy and the mayors’ support for reform at the local level, including the instruments of direct democracy. © Česká geografická společnost, z. s., 2020.</t>
  </si>
  <si>
    <t>There are significant differences in voting behavior among municipalities and regions in parliamentary elections in Czechia. In the following study we concentrate on the influence of local context on voting behavior. We studied 10 municipalities and regions with a specific voting behavior that does not correspond to the expected voting behavior – according to the socio-demographic characteristics of the population. Using qualitative data analysis (focus groups and in-depth interviews), we focused on causes of voting behavior that are difficult to reveal through quantitative methods. According to the analysis, the socio-economic structure of the inhabitants of the regions, together with the influence of family, family history, traditions, and experiences shaped by the historical development of the region, have significant impact on political socialization and voting behavior. Local politics and local politicians also have some influence. At the same time, there are noticable differences between individual municipalities and regions representing different party families. © Česká geografická společnost, z. s., 2019.</t>
  </si>
  <si>
    <t>Military training areas (MTAs) are special spatial units. Closed and inaccessible for the general public, they have been shaped by long-term military use of various potential type and intensity. Following the suspension of operation, some MTAs fell derelict and buildings and infrastructures on it become brownfields. Local municipalities will have strong interests and will care about the re-development options – either in utilising potentials or in preventing competitions. We take a Czech example and use in-depth semi-structured interviews to investigate the how local actors perceived and influenced the re-development perspectives of the former MTA Brdy, Czech Republic. This case is interesting, because international and national politics in as much as different groups of local stakeholders played significant roles in creating opportunities and for holding or pushing a re- or new development on the military brownfield land. Next to the results of the qualitative interviews with local stakeholders, we include analysis of available statistical data and information about the case study municipalities. Our contribution gives an insightful investigation about the role that local actors played in determining new uses of the former MTA in uncertain and unstable socio-economic and political conditions typical for post-communist and developing countries. © 2018 Elsevier Ltd</t>
  </si>
  <si>
    <t>The objective of this study is to investigate the relationship between the type of urban spatial structure, population density and the selected types of capital and current municipal expenditures. Seven types of urban spatial structures at the level of city blocks are defined. Different types of municipal expenditure (urban green, pavement, roadway and public lighting) are estimated by the data from 22 Czech cities and six city districts. The capital and current municipal expenditures are calculated for each urban structure per hectare and per capita. The most expensive urban structure per hectare is the urban structure of estates and high rises, which is caused by the large proportion of public space. On the other hand, single detached houses are the least costly. If the population density is taken into account and municipal expenditures are calculated per capita, the least costly urban structure is the urban block structure followed by the organic urban structure (historical centre), which is given by high population density and lower size of public space. The urban structure of single detached houses is the most costly urban structure per capita. © Urban Studies Journal Limited 2019.</t>
  </si>
  <si>
    <t>Many metropolitan conceptualizations apply ‘territorial grammar’ when articulating the region. This paper approaches the metropolitan region as an entity whose extent and internal structure are negotiated in both space and time. We argue that the ‘planning imagination’, which is predominantly spatial in nature, must be temporalized by considering ‘temporal grammar’. The main objective of this study is to explore how a temporal dimension can be integrated more effectively into how the metropolitan region is imagined and conceptualized. Therefore, we employ the dialogical concept of heteroglossia to present the metropolitan region as a continuous dialogue between municipalities of different power, as an open, ongoing and negotiated spatiotemporal unit. Our secondary aim is to employ this conceptualization in an empirical description of the spatiotemporal arrangement of a particular region (Brno, Czech Republic, summer 2015). For this purpose, we use data related to the opening hours of shops selling fast-moving consumer goods. Analysis revealed four specific voices present in the complex heteroglossia of the region: the voice of the core, the city of Brno; the voice of secondary urban centres; the voice of municipalities located in the hinterlands of secondary urban centres; and the voice of traditional agricultural municipalities. © 2019, © 2019 Informa UK Limited, trading as Taylor &amp; Francis Group.</t>
  </si>
  <si>
    <t>The paper deals with the process of establishing inter-municipal cooperation among towns, particularly among towns in a polycentric settlement system. Emphasis is on the specific temporal context of transition from a central administration to a decentralized form. For a more detailed analysis, the territory of the eastern part of Pardubice region, Czech Republic was chosen as the study area. Our research question therefore aims at the mechanisms of cooperation experimented with by the representatives of individual towns and it reads: “Which forms of inter-municipal cooperation can capitalize on a polycentric settlement system following the dismantling of the socialist centralized governance system?” To answer this question, semi-structured interviews were conducted with authorities of towns of the area. Based on the analysis of interviews, we show four distinct stages in establishing mutual cooperation were determined: stakes, emerging border areas, connecting projects and joint territory management. They are not stages in terms of discrete periods of time, but phases in a process of getting new experience with cooperation among municipalities. Findings are that a new strategic action field needs to be established in order to achieve a form of inter-municipal cooperation that would enable to gain the benefits of a polycentric post-socialist region. © 2019, © 2019 The Royal Danish Geographical Society.</t>
  </si>
  <si>
    <t>In the valid legislation of the Czech Republic, we do not find a clear and completely unambiguous definition of the concept of "self-government". Nonetheless, it is an institute traditionally used and with content defined in a particular way by the theory of administrative law or administrative science in the context of the division of public administration into state administration and self-government. Self-government usually refers to public administration (i.e. administration of public affairs) carried out by public law bodies other than the state. These public law bodies are most often public corporations, which perform specific tasks within territorial self-government, professional self-government and interest group self-government. The aim of the paper is to provide an interpretation of the theoretical and legislative definition of the concept of self-government and specifically to focus on territorial self-government. In processing the paper and fulfilling the set goal, the authors will primarily use scientific methods of analysis, synthesis, description, explanation and comparison. Based on the presentation and analysis of theoretical opinions on the issue, the applicable legislation of territorial self-government and insights from public law-related practice, the authors conclude that it is appropriate to consider a more detailed (yet open) definition of self-governing tasks of municipalities and regions in the future.</t>
  </si>
  <si>
    <t>Gambling is a specific type of economic activity that significantly affects many aspects of society. It is associated mainly with negative impacts on the lives of individuals and their families, but it also has a positive economic impact on the public budgets of states, regions and municipalities. In this article, we focus on a geographic assessment of the development of gambling in the Czech Republic, which is based on a spatial analysis of data on licensed games and data on the revenues of municipalities arising from gambling. It turns out that the occurrence of gambling is strongly influenced by binary centre/periphery dichotomy, with the exception of the Czech-Austrian and Czech-German border areas which are characterised by a high concentration of casinos resulting from more rigid regulation of gambling on the other side of the border. In this research, the authors develop an innovative scientific discipline within Czech human geography: The geography of gambling. © 2017 David Fiedor et al.</t>
  </si>
  <si>
    <t>Adopted by the UN member states in 2015, the Sustainable Development Agenda 2030 is detailed into 17 Sustainable Development Goals. It was the first time that the UN and the international community had generally recognised the key role of municipalities for development. The development agenda is to address issues that are primarily local problems that cannot be resolved without local government participating. It is towns and cities that are the bodies that have the means and the skills to improve administration and plan for and implement solutions locally. Towns and communities are targeted primarily in Goal 11 ‘Make cities and human settlements inclusive, safe, resilient and sustainable’, which is comprised of a range of secondary targets and tasks including mitigating climate change impacts, adapting settlements to climate change impacts and reducing disaster risk. Complex strategies of municipalities adapting to climate change impacts will be demonstrated on an example of a city and two towns in the Czech Republic: Hradec Králové, Žďár nad Sázavou and Dobruška. © 2017, World Scientific and Engineering Academy and Society. All rights reserved.</t>
  </si>
  <si>
    <t>The paper focuses on the efficiency of different forms of local service delivery in the Czech waste collection market, which shows a high degree of concentration. Based on data collected in 2014 from 2065 municipalities, the results of regression analysis indicate that public-private partnerships are more expensive than other delivery forms. Contracting out leads to cost savings, especially for larger municipalities. The results for municipalities with fewer than 500 inhabitants show that a crucial role in municipal cost reduction is played by inter-municipal cooperation. © 2017 Elsevier Ltd</t>
  </si>
  <si>
    <t>City planning, decision-making and participation in local administration can be sometimes elitist, closed to the public and non-participatory processes. Citizens are frequently a neglected part of these activities and are usually only involved and considered prior to elections. Yet citizens have a relevant role in the processes of town planning and administration. This paper describes the implementation of a web-based crowdsourcing tool for the collection and visualisation of emotion-based and subjective information on maps. The tool was used in a case study of neighbourhood development consultation in the city of Příbram, the Czech Republic. Visual, textual and statistical analyses showed a similar spatial distribution of some topics within the Křižáky neighbourhood and provide results, combining qualitative and quantitative approaches in the process of e-participation in urban e-planning. The results presented in this paper allow replication of the research methodology in other areas as well as its implementation. Copyright © 2017, IGI Global.</t>
  </si>
  <si>
    <t>Increasing demand for social services connected to the demographic and other changes of the European society presents serious challenge for public policy makers and for the administrative levels most concerned with social services provision. In the Czech Republic this level is represented by municipalities whose attitudes towards the offer of social services in their territory, the providers and the cooperation in this field were surveyed in this paper. Municipal officials’ attitudes to social services differ significantly within the researched sample from a full satisfaction with the present situation in a municipality to a strong dissatisfaction. The paper uses the results of the survey proceed by means of the principal component analysis and cluster analysis to identify the attitudes of the municipal officials in the Zlín Region of the Czech Republic and to divide said municipalities into four groups with similar attitudes and issues for which common policy measures may be adopted after more detailed inquiries into their specific issues. Close monitoring, as provided by this paper, presents detailed basis for local policy makers and the further planning of social services network. © 2017, Academy of Economic Studies from Bucharest. All rights reserved.</t>
  </si>
  <si>
    <t>The article presents results of the research of cooperation of municipalities in the South Bohemian Region, focused on the analysis of forms and means of cooperation between 2007 and 2014. The published results are part of an internal research that lasted for many years, the goal of which was both to analyse the development of cooperation of municipalities in the studied region and to identify the prerequisites and barriers of all cooperative relations. The research was done on a sample of 623 South Bohemian municipalities in the period of 2007-2010 and 2013-2016, the obtained data was processed using descriptive statistics and multidimensional statistical methods, and the results show an almost 20% increase in the means of municipal cooperation across the entire South Bohemian Region. Based on the respective means of cooperation, National Healthy Cities Network of the Czech Republic saw the biggest growth, amounting to +3.275% between 2007 and 2014. Participation in local action groups, where the total of 580 municipalities are already engaged, increased by 32.12%. Although less dynamic, this growth is much more important, as it significantly contributes to the development of rural areas and their absorption abilities, mainly as regards financial resources from the national and European sources. However, fragmented means of municipal cooperation is a current problem of cooperation of municipalities, leading to the disintegrated power of the respective municipalities. © by Jiří Dušek 2017.</t>
  </si>
  <si>
    <t>The abandoned buildings and areas-brownfields are continuously an integral part of settlements across Europe. One form of interaction between brownfields and the surrounding area is through the property market when it is clear that brownfields affect the value of real estate in its neighborhood. The subject of our research was why and with what intensity this is happening. The research was conducted between 2017 and 2018 in four municipalities in the Czech Republic (Olomouc, Skrbeň, Stonava and Životice) through a questionnaire survey aimed at identifying factors that determine the specific perception of the impact of brownfields on the value of surrounding real properties. The results of the research clearly supported the logical assumption that brownfields are perceived completely negatively in the context of their existence and the impact of their presence on the surrounding residential property values of the inhabitants of the selected municipalities. The findings are a desirable public interest argument for finding solutions to brownfield issues. It is necessary to suppress the negative side of brownfields and transform it into the potential for further development of the area and regions. © 2018, Asociatia Geographia Technica. All rights reserved.</t>
  </si>
  <si>
    <t>Since the late 2000s, activists involved in conflicts over urban space and municipal budgets in a number of Czech cities have had an increasing tendency to enter the formal political realm in order to disrupt non-transparent ties between politicians and private business, and to narrow the gap between public administration and citizens. According to critical urban theorists, similar reformist strategies tend to end up co-opted by the status quo and are ineffective in ending neoliberal urbanization. This paper shows that in a context affected by the communist past and a long tradition of non-participatory political culture, the transformative potential of radical approaches may be diminished, whereas reformist strategies, such as increasing government transparency and institutionalizing participatory practices, can be more productive in terms of taming haphazard development and the extraction of municipal assets, and even the potential to reduce the democratic deficit within their cities. © 2018, International Society for Third-Sector Research and The Johns Hopkins University.</t>
  </si>
  <si>
    <t>Brownfields are an integral part of contemporary cities in Central Europe. It is obvious that the occurrence of brownfields influences the value of residential properties that are located in their neighbourhoods. In our research, we focused on the problem of perception of brownfields and ways how the perception of these sites affects prices of local real estate. Set of questionnaire surveys was conducted in three case study municipalities (Karvina, Orlova, Detmarovice in the Czech Republic) to ascertain factors that cause the specific perception of brownfields in municipalities that are heavily affected by the heavy industry and mining. It was found that brownfields are perceived quite negatively here and local population believes that the occurrence of brownfields significantly affects local residential property values. More polarized opinions of the population have been ascertained in case of Karvina, where plenty of brownfields are located within the settled part of the city. A key finding of our survey is that spatial distribution of brownfields within the particular city is of crucial importance while thinking about the impact of brownfields on the residential property values. © 2017, Asociatia Geographia Technica. All rights reserved.</t>
  </si>
  <si>
    <t>European Union (EU) funds flowing into budgets of public sector organizations of its member states should be additional to their nationally funded expenditures. To investigate this additionality principle systematically, we develop a new empirical method. Our main hypothesis is that some of the EU-funded projects are crowding out national public expenditures. Not being able to reject the hypothesis would be consistent with violating the additionality principle. To test the hypothesis, we examine how EU funding translates into actual spending of relatively comparable municipalities of the Czech Republic. We innovatively match the municipal authorities’ budgetary data on EU-funded expenditure projects with their other, nationally funded, expenditures. We find no systemic crowding out of national public expenditures by EU funds at the level of operational programmes in the Czech municipalities’ data, which is consistent with no evidence of violating the additionality principle. Nonetheless, going down to the municipal level enables us to show how the results can pinpoint individual cases of EU fund’s potential mismanagement in Czech municipalities. Overall, we provide the first evaluation of the additionality principle at the level of individual recipients of EU funds and in doing so we develop a methodological approach potentially applicable to other fund recipients. © 2016 Informa UK Limited, trading as Taylor &amp; Francis Group.</t>
  </si>
  <si>
    <t>This paper analyzes push and pull factors of eventual secondary school student's outmigration from the micro-region of Bystřice nad Pernštejnem in the Czech inner periphery in the light of presupposed depopulation trends and manifestations of peripherality and marginality. The outmigration affects primarily the micro-region's centre while small rural settlements as a whole exhibit a population growth. The lack of prestigious and well-paid jobs and limited cultural activities, entertainment, and sports appear to be the main push migration factors. Possible solutions to this situation are limited and should include efforts to strengthen the relationship of the local population to the territory, to maintain the good quality of the environment, and to enhance the feeling of personal safety. It is argued that similar motivations can be expected in the majority of Czech peripheral micro-regions. © 2018 The Authors.</t>
  </si>
  <si>
    <t>The main objective of this article is to analyse the determinants of women’s descriptive representation in the 2014 local elections in the Czech Republic and Slovakia. It is shown that although both countries are considered democratic and in spite of two decades of multi-dimensional transition, women are underrepresented at the local level. Especially electoral results in the municipalities which are considered sub-regional centres and where almost one-half of the population of both countries is concentrated are studied. As it is pointed out, factors like local population or political and institutional factors play an important role in women’s success in local politics. © 2017 Lex localis.</t>
  </si>
  <si>
    <t>This article focuses on the topics related to the research of the party convergence and its impact on the election results. At the research field of the Czech municipal politics we try to answer the question whether voters behave differently towards the members of grand and other coalitions in the next elections and whether that behaviour changes in time. The impact of the coalition behaviour to the election results of the four strongest political parties at the municipal level in twenty years between 1994 and 2014 is studied. © 2017, Slovak Academy of Sciences - Social Biological Comm. All rights reserved.</t>
  </si>
  <si>
    <t>Inter-municipal cooperation (IMC) in the Czech Republic is common and fl exible and is generally viewed as a means to reduce problems related to the highly fragmented local government structure. Th e paper utilizes fi nancial and accounting data of public entities to evaluate the character and magnitude of inter-municipal cooperation in the Czech Republic. It concludes that the extent of public services provided based on the service contracts or through institutionalized forms of IMC is quite limited and that the majority of the IMC is somewhat informal and soft,e.g. exchange of experience and ad-hoc projects. © 2018 E-flow Walter de Gruyter. All rights reserved.</t>
  </si>
  <si>
    <t>Purpose: The purpose of this paper is to explore the risk perceptions and activities of people to reduce impacts of disaster. Design/methodology/approach: Case study research has been conducted in village Podhradí nad Dyjí in the Dyje river basin in Czech Republic. Villagers from different age groups, experts, NGO members have been interviewed to understand people’s perceptions of flood risks and their actions. Findings: The research has found that changing flood insurance policy influenced people’s risk perception. There is also increasing self-dependency among people to reduce impacts of disaster. They come together to support each other and develop collectivities in managing disaster. People’s actions and willingness to participate in disaster management activities change with distance from the river bank. Research limitations/implications: The village identified for the case study research has been affected by floods after implementation of the Crisis Management Act No. 240/2000 Coll. The findings of the study are influenced by geographical location of the municipality and cannot be generalised in the Czech Republic. Practical implications: The research has listed physical as well as socio-economic and cultural indicators of risk perception in the Czech Republic. These indicators and outcomes should help to assess and identify the gaps in reducing impacts of floods. Originality/value: The study has revealed the interconnection between physical, socio-economic, and cultural factors of risk perception after implementing the Crisis Management Act No. 240/2000 Coll. and changing strategies in disaster management in the Czech Republic. © 2018, © Emerald Publishing Limited.</t>
  </si>
  <si>
    <t>One of the fundamental preconditions for the development of rural areas is the engagement of local citizens. The objective of this paper is to explore the role of social engagement, understood as an important part of civic engagement, in the integration of newcomers in two rural municipalities. By examining two villages with different levels of public activities of social engagement, I observed the role that social engagement can play in integrating newcomers in rural communities. Based on these case studies, conducted in a peripheral Czech region, the findings of this paper underline the importance of public activities of social engagement as one factor preventing fragmentation and alienation within rural communities and in integrating newcomers into existing communities. At the same time, my results also reveal the vanishing rural character of communities with successful approaches to the integration of newcomers.</t>
  </si>
  <si>
    <t>Local Agenda 21 (LA21), a voluntary tool for implementing sustainable development (SD) in local level, is one way of implementing sustainability principles in practice. Twenty years after the United Nations Conference on Environment and Development Conference in Rio de Janeiro, which made the first reference of LA21 (intended as a framework for the twenty-first century respecting SD principles), this article deals with evaluating the real contribution of this initiative to the implementation of SD in practice on the example of selected municipalities in the Czech Republic. This contribution is examined by a comparative analysis of the indices of change in selected indicators (three to four indicators for each pillar of SD) for municipalities involved in the LA21 initiative in comparison with reference municipalities, which have not been involved in LA21 so far. The analysis results indicate that different trends in some of the indicators can be observed in municipalities implementing LA21 and in the others. This applies, in particular, to the environmental indicators (such as the degree of waste separation, indicating in part the degree of environmental awareness), but also to some of the economic ones (municipal capital expenditures indicating investment activity). © 2013 Taylor &amp; Francis.</t>
  </si>
  <si>
    <t>The study discusses changes in the relationship between local journalists and local politicians in the Czech Republic as a consequence of the professionalization of political communications at national as well as local levels following the so-called Velvet Revolution of 1989. This phenomenon has been studied widely in Western democracies but is relatively new in the Czech Republic. Politicians’ improved communication skills and the employment of communication professionals in politics influence trust – a key component in the relationship – between politicians and journalists. The article is based on semi-structured interviews with 10 journalists and 11 politicians from different Czech localities, which aim to explore how these actors understand and maintain levels of mutual trust. First we describe key components of trust and explain why in the era of professionalized political communication trust is perceived as more threatened than in the 1990s and we conclude by exploring the three most important threats to trust as identified by our interviewees. © 2015, University of Zagreb. All Rights Reserved.</t>
  </si>
  <si>
    <t>The aim of this article is to identify gaps in considering local self-government as an inherently primarily non-political or anti-political area. The concept of local cleavages, which is based on the theory of cleavages of Stein Rokkan and Seymour M. Lipset, is then presented. The author shows eleven potential cleavages which can be observed in Czech local politics. Six of them are clearly based on the local level: the development contradiction, the origin contradiction, the geographic contradiction, the clubs contradiction, the citizen vs. community contradiction, the contradiction about the extent of functions of the municipality. Another four cleavages are derived from the national level: religious cleavage, socialeconomic cleavage, the post-materialism cleavage, cleavage related to legacies of the old regime. The final one shares the logic of those at the national level, but doesn't fit the Lipset and Rokkan model: namely, the gender contradiction. The article shows that politics has disappeared from the local level only in a declaratory way but not in reality. Under various labels such as independency, non-partisanship and expertness, the illusion of non-interest is created and maintained. However, local policy is not without interests; in fact, it is a political area in every sense of the word.</t>
  </si>
  <si>
    <t>This study compares three groups of full-time politicians in the Czech Republic. Two of these – MPs and mayors – came into existence in the early 1990s immediately after the fall of the communist regime, and the third, here referred to as county full-time politicians, appeared only at the turn of the millennium. To investigate their profiles and careers, a database was created from a wide range of sources, such as election results, county council meeting reports, county and personal websites, media databases and similar. Analysis of the database showed that establishing a second tier of local government (counties) opened up career opportunities primarily for members of the main political parties who had ambitions to become full-time politicians but did not want to disengage from the local network on which their political capital often rested. Like other politicians, those in the counties are predominantly middle-aged men with higher education. Furthermore, the party selectorates prefer candidates with experience in other elected positions. However, the ‘professional’ political career frequently starts at the county level. So far, the most typical have been county politicians who hold paid positions for one or two election terms. Transitions from or to other levels of government are often discrete. With the exception of the entry of municipal professionals into county politics, these transitions involve a small circle of people. The most visible part of county politicians is formed of the county presidents and those related with national politics. Moreover, these people often serve as the regional officials of political parties and play an important role in the recruitment of parliamentary politicians. Therefore, the effect of the newly established regional political elite on party politics should be examined in more depth. It is argued that the ‘invisible majority’ of full-time county politicians deserves scientific interest too, because it can have a major influence on shaping the policies and specific features of each region. © 2016 Taylor &amp; Francis.</t>
  </si>
  <si>
    <t>The purpose of this article is to contribute to the study of parliamentary grants (also known as "pork barrel") through a case study focusing on the grant application process from the perspective of municipal representatives and the perception of the grants' development potential by inhabitants of such municipalities. Existing studies have considered the topic of parliamentary grant allocations at the national level. This article represents the first attempt to consider the issue of parliamentary grants in the regional context research concentrating on a sample of small municipalities with up to 1500 inhabitants within the Czech district of Ždár nad Sázavou. The study analyses the outputs of the author's survey of local mayors and ordinary inhabitants conducted within these municipalities in September 2013. The results of this research will contribute not only to the study of parliamentary grants, but also to the broader debate on various forms of subsidies. Furthermore, the study can generate insights into the larger issue of subsidies in Czechia, the distribution of which is often influenced by national politicians. It can also contribute to the broader discussion about the purpose and challenges to the current system of subsidies. The conclusion of this article offers possible solutions to some of these challenges.</t>
  </si>
  <si>
    <t>Although the second home tourism is considered to be an element of the lifestyle of a predominantly urban population, it has a strong influence on rural life. Thus, research on the relations within both urban and rural communities that share the transforming space seems crucial for future rural development. This article focuses on second home owners and users as significant agents in the transformation of the Czech countryside. Available statistical data indicates a high number of second homes with an uneven location pattern in the landscape. Primary data, based on our own field surveys, in-depth interviews and observations, show the significant social impact of second home tourism on the local social environment. The models of conflicts, coexistence and cooperation are investigated in selected peripheral areas in Czechia. Our own contribution to the research is in the specific focus on community development in municipalities with a significant tourist and recreational function. The major aim is to demonstrate and discuss linkages between second home owners and users and territorial identity with the use of empirical data. Our crucial findings contradict statements about conflicts in relations between the local population and incomers from cities. Especially long-term cottage users are no longer considered as outside invaders in rural areas, which used to cause social conflicts. The differences between second homes and primary residences seem to be more blurred than in the past. The conclusion outlines the possible future directions of research with focus on social capital, multiple dwelling and semi-migration concepts.</t>
  </si>
  <si>
    <t>The paper is focused on the current status of land consolidation in Czechia. The survey is based on a questionnaire distributed electronically to municipalities and related subjects (agricultural organizations, farmers) in areas where the land consolidation has been completed, is in progress, or is under preparation. Small farmers and municipality representatives perceive the land consolidation as a measure facilitating permeability of the landscape and protection from erosion and/or from flooding. Land consolidation is important for companies in clarification of the land ownerships and as a remedy for the landscape needs. About half of the respondents believe that the measures have rather brought benefits, whereas 41% of respondents mainly highlight problems. The negative side of the land consolidation is mostly seen in the time delays and demanding administration; agribusinesses also point out complications with land management. Nevertheless, 75% of small farmers and municipalities and 62% of agribusinesses are interested in land consolidation. The main differences between small farmers and large companies consist in their attitude to reduction of the acreage of large plots and their division by common facilities. © by Jana Podhrázská 2015.</t>
  </si>
  <si>
    <t>The concept of cultural planning is relatively well-established in many countries as a tool which enables municipalities to use their potential in local development, yet still not well-known and debated among scholars, practitioners, or the wider public in Central Europe, including in the Czech Republic. The aim of this article is to present the findings from the application of cultural planning in two small/mid-size Czech towns where cultural planning was defined as a participative approach to urban planning based on communication, cooperation, and the mapping of cultural resources. © 2016 Taylor and Francis.</t>
  </si>
  <si>
    <t>This contribution critically assesses the use of the term “socially excluded (Roma) locality” in politics and in the practice of the Czech public policy towards the situation of the Roma minority. The paper first offers an overview of the genesis of the term within the development of Czech public policy towards Roma. In its conceptual part, it discusses its relation to theoretical concepts of ghetto and social exclusion. An empirical study of four localities, which were denoted as socially excluded, reveals a surprisingly great variety of conditions within these places. The authors argue that there is a tendency of an inflationary use of this term, which is guided by the presence of Roma while often abstracting from the issue of social exclusion. © Česká geografická společnost, z. s., 2016.</t>
  </si>
  <si>
    <t>During the period of transition after the fall of communism in the late 1980s, cities in the Central and Eastern European Countries (CEECs) encountered a range of processes that have reshaped their structure and functions. Regeneration effort was a major approach considered as a suitable tool to overcome burdens of the communist urbanistic model, which was typical of high population density, extent public spaces, and resulting in a weak interlink between urban design and the needs of local communities. In this paper, we use the best practice approach and analyse 56 urban regeneration projects carried our between 1989 and 2011 in 12 of the CEECs in order to identify the key issues addressed by regeneration effort and to evaluate the success with which the regeneration projects involved local communities. In addition, the case study based on a questionnaire survey (Neštěmice, Northern Czechia) is presented, illustrating the level of public participation within the regeneration project and perception of project results by the local community. Our results suggest that although there exist important territorial differences among the CEECs, the involvement of local communities in planning and designing the regeneration projects is still generally low. It is also shown that the regeneration projects in post-communist cities are not resolved comprehensively, i.e. that the structures, which are subject to regeneration, are addressed individually with weak relation to community needs and to the surrounding areas of a city. © 2016 Elsevier Ltd.</t>
  </si>
  <si>
    <t>Large-scale investment is routinely believed to be the main danger to urban heritage. The measures designed to sustain heritage thus traditionally focus on steering investment into respectful ways of real-estate development. The majority of Czech built heritage is, however, located in towns and villages that rather face economic decline. Losses of objects of heritage in such places are often due to lack of maintenance. The case study of this article discusses the issues of heritage protection and restoration of the Enlisted town zone of Mšeno, where affordability and communication of values are the key issues in heritage protection.</t>
  </si>
  <si>
    <t>The question of party system nationalisation has recently come to the fore of research activities, as it emphasizes the importance of spatial aspects of the overall institutionalization of the party systems. However, within this topic, one area remains almost completely ignored. Specifically, an analysis of the interdependence of local party systems with the country’s national party system. In this article, we seek to address this existing gap in scholarly inquiry by examining local party system nationalisation using data from the 2010 local elections in the Czech Republic. We analyse the degree of local party system nationalisation (employing Kjoer and Elklit’s index of local party system nationalisation) and test hypotheses about the effects of population size and other independent variables on varying degree of local party system nationalisation in 205 municipalities with extended powers and the capital city of Prague. We conclude that the best way to express the degree of local party system nationalisation is in effective terms. At the same time, we found two variables, which proved to have the greatest significant independent impact on the degree of local party system nationalisation -population size and competitiveness. © 2015, Slovak Academy of Sciences - Social Biological Comm. All rights reserved.</t>
  </si>
  <si>
    <t>Regeneration of brownfields gradually becomes an important challenge for regional and local development across the East-Central European countries. Due to the recent huge economic transition and global societal changes thousands of abandoned sites (brownfields) sprang up across the landscape after various economic activities, the Czech Republic included. This paper evaluates the perception of brownfields along with their individual re-use options by local population in one of the city districts of Ostrava which was heavily influenced by industrialisation during the last 150 years (Svinov city district, city of Ostrava, eastern part of the Czech Republic). The first part of the paper is devoted to brief theoretical aspects of brownfields regeneration and its perception. The second part of the paper presents us with the results of the questionnaire survey which was carried out among local population of Svinov (n=163) focusing on the perception of five selected local brownfield sites. It was found out that the issue of brownfields rouses huge discussions among public of the model area of Svinov. Among the most supported re-use options of local brownfields greenery and cultural facilities were identified. Brownfield sites located outside the settled area of the city quarter are almost disregarded while the re-use of centrally located sites for greenery is strongly supported. In the final part of the paper, the findings are synthesized and recommendations for public administration and potential investors are formulated. © 2015, Asociatia Geographia Technica. All rights reserved.</t>
  </si>
  <si>
    <t>Community satisfaction is often regarded as an indicator of the quality of living in a local community. The author examines factors influencing community satisfaction in small rural communities of the Czech Republic. The contextual nature of this concept is taken into account. Previous analyses of factors influencing the inhabitants' satisfaction firmly emphasised subjective evaluations of various community characteristics. Objective contextual attributes of communities and localities were less often emphasised. Moreover, situations outside the USA and the UK have rarely been investigated. The author focused his research on the effect contextual characteristics of communities have on satisfaction in a Central European country. The analysis shows that while the subjective evaluations of community characteristics are a very good predictor of community satisfaction, their relationship to objective community characteristics is unclear. © 2014 The Author. Sociologia Ruralis © 2014 European Society for Rural Sociology.</t>
  </si>
  <si>
    <t>This paper analyses the role of graphic symbols in local representation and in the process of local identity formation. The extent of graphic symbols utilization by local development actors in the region, its importance for image formation of the locality (municipality) from the point of view of the local development actors and an assessment of the degree of identification with the municipal emblems among the local population are evaluated, based on the results of a corresponding survey targeted at municipal representatives. Municipal emblems tend to (and also should) have a local representative function. These should emphasize local specificity, uniqueness. Municipal emblems have a potential to play the role of connecting, mediating and activating factors also on a higher as well as a local level. Municipal emblems are still not used enough and in the right way by actors of municipality representations. These are often misunderstood and deemed unimportant for local development. © 2016 The Royal Danish Geographical Society.</t>
  </si>
  <si>
    <t>This study analyses the impact of transparency and openness to competition in public procurement in the Czech Republic. The problems of the Czech procurement market have been demonstrated on the analysis of a sample of contracts awarded by local government entities. From among a set of factors influencing the efficiency of public procurement, we closely analyse transparency, resilience against corruption, openness, effective administrative award procedure, and formulation of appropriate evaluation criteria for selecting the most suitable bid. Some assumptions were confirmed, including a positive effect of open procedures on the level of competition on the supply side as well as the dominant use of price criteria only. The latter case is probably often caused by low skills of workers at the contracting entities, as well as the lack of resources in public budgets. However, we have to reject the persistent legend of "undershooting" tender prices and subsequently increasing the final prices of public contracts. Increases of final prices are very limited. Based on the results of the analyses presented, we argue that the main problem of the Czech public procurement market lies in a rather low competence of administrators who are not able to use non-price criteria more often. © 2013 František Ochrana, Jan Pavel.</t>
  </si>
  <si>
    <t>The paper explores spatial differences in rural community development in Czechia. Local development is operationalized through a set of statistical indicators, which form four development dimensions. The author shows that rural local development is influenced, inter alia, by the population of the community and that there are spatial clusters of communities with high and low values of development dimensions. Different development dimensions have different spatial patterns. Features concerning economic development and human capital have a high level of autocorrelation. Strong clusters of communities with high levels of these indicators occur especially around economically developed cities. Indicators of political participation and residential stability also show strong autocorrelation. On the contrary, indicators regarding the local demographic situation and the intensity of local public life exhibit only weak autocorrelation.</t>
  </si>
  <si>
    <t>Drawing on the results of a qualitative study conducted in twelve Czech cities, the authors discuss how 'problematic localities' are represented in the narratives of local politicians and public officials. They analyse the ways in which these localities are categorised and how these categorisations are used to legitimise the specific treatment of these places and their inhabitants. City governance and administration are considered to be a part of a modern tradition of urban planning and city management, which is analysed in the first part of the study. The second, empirical part shows how 'common sense', ethnicised attributes are activated and applied to the localities and their inhabitants in the narratives of politicians and public officials. These attributes are associated with a notion of impurity, which leads to the need for surveillance, discipline, or purification. From their analysis of these narrative practices the authors suggest that the borders of entitlement and the borders of responsibility are constructed. The borders of entitlement define who deserves the care provided by a state or a city; the borders of responsibility then delimit the symbolic space in which the state or city is perceived by its representatives to be responsible for the situation of its inhabitants and citizens. A crucial role is played in the process of border formation by (1) the application of ethnicised categories and inconsistent definitions of the objects of municipal and state care and by (2) the forms of ownership that apply to the housing stock in which these objects, that is, people, live. © Sociologický ústav AV ĆR, v.v.i., Praha 2011.</t>
  </si>
  <si>
    <t>Suburbanization is one of the most important processes changing the nature of metropolitan regions in Europe's post-socialist countries. This paper evaluates the importance of social contacts of new suburbanites on local level social cohesion and development. The paper employs examples from empirical research into new suburban communities in the Prague metropolitan region of the Czech Republic. Our results show that both internal and external social ties are developing in such newly built areas, which is important for the well-being of both the neighborhood and the municipality. Internal ties foster the social cohesion of a neighborhood, while external ties encourage development of the whole municipality (e.g., via political participation or informal contacts). © 2011 Elsevier Ltd.</t>
  </si>
  <si>
    <t>This article compares urbanization and suburbanization in the urban regions of Prague and Vienna, during the final decade of communism and the early years of transition to a capitalist society. In the 1980s, patterns of urbanization in the two cities differed radically with urbanization occurring in Prague and suburbanization developing in Vienna. The 1990s were characterised by rapid suburban growth rates in both cities. However, this growth was achieved in the presence of a specific structural characteristic, namely the low share of population and housing in the rings of the cities' urban regions. In addition to suburbanization, Vienna continues to experience strong urban development of its city core through public support for new housing construction, housing rehabilitation, and the regeneration and conversion of old inner city brownfields. Sustainable development in Prague is currently threatened by a lack of development coordination at the urban regional level, which is leading to decentralization and an unregulated, fragmented, sprawl-like pattern of suburban growth. © Česká geografická společnost, 2011 (Czech Geographic Society).</t>
  </si>
  <si>
    <t>The contemporary socio-spatial differentiation of the Czech Republic is the focus of this article. The main aim is (1) to identify spatial clusters of municipalities formed by similar structural and developmental socioeconomic characteristics, and (2) to uncover the basic socioeconomic factors of the spatial differentiation of municipalities. To achieve the proposed aims a unique dataset covering a wide range of social, demographic, and economic variables at the municipal level is used. The principles of spatial autocorrelations (LISA - local indicators of spatial association) are employed. Very distinct connections between the statistical and the spatial variation of different variables were found, which indicates that the absence of a simple connection between the vertical and the horizontal differentiation of society. From a methodological perspective this article's major contribution is the construction and testing of procedures which can be used to synthesise the results of the LISA analyses. The synthesis uncovers basic spatial patterns of development mirrored in the formation of the growth and decline poles and axes. The results of cluster analyses indicate the spatial stability and inner homogeneity of the growth areas. Conversely, areas in decline are characterised by a very heterogeneous set of variables differing from region to region.</t>
  </si>
  <si>
    <t>The article seeks to evaluate the development potential of the borderland peripheral territory of Volarsko on the basis of an analysis of selected characteristics concerning the level and quality of human capital possessed by representatives of municipal self-government bodies, and to identify the central development problems of this territory. Empirical field research (directed/semi-structured interviews with the mayors and written survey focusing on municipal council members) was conducted in the model territory, directed at three thematic sections: "personal" characteristics of respondents; evaluation of work and mutual cooperation of respondents; identification of central development problems. In terms of the selected characteristics of human capital, the model territory exhibits relatively positive values (level of education attained; length of time in office; for mayors, the manner in which they fulfil their duties and their willingness to candidate in the upcoming communal elections). The same applies to the evaluation of the work and mutual cooperation of representatives of municipal self-government bodies (activity level, nature of professional and inter-personal relationships). In terms of the subjective opinions of the mayors and council members concerning central development problems, a high degree of compliance was shown to exist among their answers. Both "groups"identify a lack of financial resources for pursuing the priorities of the municipal authority and the general lack of jobs as the two most serious problems in the model territory.</t>
  </si>
  <si>
    <t>In this paper, we discuss environmental injustice in relation to residential segregation in Czechia. First, we pay attention to the concepts of environmental justice, social Justice and residential segregation and their mutual relations.The core of our argument revolves around the case study of a segregated Roma community that was resettled by the municipal authority from an old dilapidated inner city block of flats to newly built housing on the industrial edge of the town and to isolated peripheral villages. We document multiple situations of environmental injustice and multiple causalities and contingencies in their production. Procedural injustices directly shaped by the public sector were central to the production of distributional injustices in terms of the quality of housing and residential environment, and socio-spatial isolation from the majority population.</t>
  </si>
  <si>
    <t>The public participation principle is currently an accented element of European Union environmental policy. It is believed that by involving local stakeholders into decision-making, environmental resources will be managed more successfully. TheWater Framework Directive introduces the public participation principle into the water management of all Member States. The purpose of this paper is to evaluate the implementation of this principle in the Czech Republic as a new Member State and also as a post-Socialist country with no previous experience of such a practice in water policy. The evaluation is based mainly on qualitative criteria proposed by former studies. © 2011 Regional Studies Association.</t>
  </si>
  <si>
    <t>This article contributes to the discussion of the possibilities and limits of endogenous developmental potential in small rural communities in the Czech Republic. The article summarises some of the theoretical assumptions of developmental analyses of small rural communities, its development factors, and the current focus of contemporary Czech research. For many rural inhabitants their local community is the main space of everyday activity, and the development, stagnation, or decline of the community's functions or changes in its socioeconomic and cultural characteristics significantly impact the inhabitants' quality of life. However, searching for relevant developmental potential and, in particular, measuring the impact of such potential are complicated tasks because there is a lack of data for firm comparative analyses. This article aims to explore the internal structure of developmental potential and statistically measure its impact. Therefore, the author presents a model of local development consisting of structural and locality-based factors, endogenous developmental potential, and developmental indicators. The model is tested on a set of statistical data for individual small rural communities in the Czech Republic using factor analysis and multilevel modelling, where the regional data are used as independent variables on the second level. The empirical results confirm that it is possible to define several distinct types of endogenous developmental potential and to identify their impact on development, which is rather weak. The relatively high intra-class correlation coefficients of some community characteristics indicate the existence of specific regional patterns of community capacity and development in small rural communities in the Czech Republic. © Sociologicky ustav AV CR, v.v.i., Praha 2011.</t>
  </si>
  <si>
    <t>Recent major changes in rural development in Europe instigated by the decline in farming as a determinant, followed by population loss, lack of public services, economic and ecological degradation have brought about new demands made on rural space. A shift from production to consumption known as the 'post-productivist transition' has produced a type of modern rurality characterized by the alternative use of rural space and by novel forms of social organisations and relations. The outflow of original rural inhabitants is compensated for the influx of other people who have often different perspectives of how local development should be achieved and maintained. Thus, modern rurality faces new challenges and demands. The most illustrative example is the phenomenon of the so-called Dutch villages that represent a specific form of international rural tourism combining elements of tourism and migration. The aim of the paper is to investigate rural development from the perspective of the so-called countryside capital. Focus is placed on social processes, particularly social networks that construct and use the social capital. Research questions are as follows: what type of rural space is emerging in the areas under study? Who is its active agent, and who, on the contrary, challenges and opposes the planned development, and for what reasons? What kind of tensions, dilemmas and challenges does the process produce? The theoretical-methodological framework of the paper draws on the anthropology of tourism in general, and the concept of tourism as development in particular. The paper is based on the qualitative data gained from the anthropological fieldwork held between 2008 and 2010 in the recreational localities StArkov, StupnA, and Lipno nad Vltavou. At present, it only yields some preliminary data as the research is still in progress. An underlying aim of the project will be a complex comparative analysis of the interaction between foreign tourists and local hosts from the anthropological perspective which will reveal the differences and similarities in their conceptions of rural development.</t>
  </si>
  <si>
    <t>The relation between local government and the post-industrial landscape is discussed in this article for a case study area in the Czech Republic, the Tanvald region (area with the spatial concentration of glass and textile industries before 1989). The situation significantly changed with the return of the market economy, when many industries were closed and it was necessary to find new modes of development for them. This research is based not only on the results of semi-structured interviews with representatives of local government (mayors) in the study area, but also uses selected statistical data and information collected during field research. The article concludes with a new typology of roles played by local government in the redevelopment process and with recommendations on how to improve decision-making processes associated with brownfield redevelopment.</t>
  </si>
  <si>
    <t>In this paper we attempt to set some starting points for the comparative study on the position of independent local politics (candidates) in the relation with different electoral system, including choosing their strategies, alliances, steps, etc. We will compare two republics - Slovak republic and Czech Republic - which have not only common history and states, but transform after the split very differently, not only in the national level, but especially in the regional and local level. © 2014 Lex localis (Maribor, Graz, Trieste, Split).</t>
  </si>
  <si>
    <t>The Olešnice micro-region represents municipalities situated at the boundary of the South Moravian Region. These come under the inner peripheries which do not develop economically, lose their population, get older and have a lower social and economic standard and a worse infrastructure. The authors work on a hypothesis that from the natural point of view the area has a strong recreational potential. The question is how local actors contribute to its development, what their relationships to the territory are and whether they are aware of the values of the area. The study is based on results of a questionnaire with local residents and also on a comparison with other peripheral rural areas in the region. The outcomes suggest that important requirements of sustainable development are not always included in the everyday lives of local people.</t>
  </si>
  <si>
    <t>The research presented in this article builds upon a phenomenon of new socio-spatial differentiation progressively occurring in the Czech Republic since 1989, with special attention devoted to rural peripheral areas suffering from a long-term loss of population (depopulation). The authors argue that the persistent out-migration predominately of young and educated inhabitants is one of the key processes of the circular causal mechanism that leads to the marginalisation of particular localities and areas. Selective outmigration entails the disappearance of various socio-cultural activities, more precisely social institutions and civic amenities essential to maintaining or increasing the quality of human capital. Consequently, depopulation could have a severe impact on the developmental potential of a locality, and thus could significantly decrease quality of life in certain localities and particularly among certain social groups of the population. The article provides spatial insight into depopulation tendencies at several geographical levels, especially in the final decades of the last century. Alongside a quantitative analysis of migration, the research included a detailed case study of a municipality in the Pacov region and thus also applied qualitative approaches (e.g. observation, semi-structured interviews with the inhabitants, and local actors). The article discusses the interconnections between specific effects of depopulation (e.g. a deterioration of accessibility by public transport, poor civic amenities,) and their impacts on the quality of life in rural peripheral areas in general.</t>
  </si>
  <si>
    <t>The aim of this study is to evaluate the development of cross-border cooperation in the Prachatice district of the Czech Republic and the Freyung-Grafenau district in Germany after the year 1989. In pursuit of the given aim of the work the following hypotheses were formulated: The most important participants in cross-border cooperation are the secretaries of the Euroregions, more than the activities of clubs and interest groups. The intensity of cross-border cooperation is territorially differentiated. The theoretical introduction confronts the paradigms of a border, border effects, a border region, and regional identity. The survey and verification of the relationship development was carried out on the basis of a prepared questionnaire given to the representatives of the towns and villages, the mayors of the Prachatice and Freyung-Grafenau districts. Consequently some of these results were compared and contrasted with the results of research on the borderlands, which was conducted in 2004. On the basis of the survey it became obvious that the institution of the Euroregion and its mission differs in some segments on the Czech and German sides. © Geografický ústov SAV/Institute of Geography SAS.</t>
  </si>
  <si>
    <t>Using quantitative and qualitative methods, the paper answers the question of (i) where in Czechia new municipal housing has been constructed, (ii) what were the motives of municipalities for such construction and (iii) what were its effects from social and spatial justice perspectives. New council housing construction increased the supply of public housing in small municipalities and in peripheral regions. Low construction level was reached in regions with higher housing costs - large centers and their surroundings. New public housing construction was motivated by an intention to support local development, to increase or sustain local population level or to find new use for abandoned buildings in the municipality. New housing construction was only partly motivated by social justice goals to provide housing for those who cannot otherwise afford it. Location of new municipal housing within municipalities and regions without sufficient capacity of jobs and other opportunities is a long-term risk.</t>
  </si>
  <si>
    <t>This article argues that any conceptualization and delimitation of functional urban areas must reflect their formation on the micro-scale and detect the smallest complete, complex, organic territorial units where the daily life of the population is organized. This is often neglected when a top-down approach is applied, leading to incomplete representations of reality that can misinform territorial policies. In presenting the analysis of the Czech urban and regional system, a major discrepancy between local results and the ESPON 1.1.1 report is documented. Our study shows that the daily life of the population is organized within a much larger number of complex micro-regions and functional urban areas than suggested by ESPON 1.1.1. We emphasize that a complex view of European territorial development has to integrate all scalar levels on which society operates in space, including the micro-regional nature of functional urban regions within which the daily life of the population is organized. © 2009 Taylor &amp; Francis.</t>
  </si>
  <si>
    <t>The paper is dealing with the problem of so called "municipal" firms. I define them as the firms, which are based on commercial law but are owned by municipalities. The municipal firms are often used for providing services in the Czech Republic. However, this type of firm is connected with a lot of problems (transparency, effectiveness). The paper is divided into five main parts. I discuss the theoretical problems, which are connected with the municipal firm in the first part. I especially focus on the question, what is the main factor of increasing the effectiveness - if the change in the ownership or the competition pressure. The second part describes the current situation in the Czech Republic and here I try to estimate, which part of public procurement market on the municipal level is controlled through the municipal firms. In the third part I have developed the model, which shows that for the municipalities can be reasonable to contract the municipal firm despite it is more expensive that classical outsourcing. Next part is dealing with the economical effectiveness of the municipal firms. The result of empirical research shows, that this type of the firm is the most expensive solution in the providing services on the municipal level. The last part, conclusion, summarise the main results and formulate the policy recommendations, which could increase the effectiveness of the public sector as well as of the economy as a whole.</t>
  </si>
  <si>
    <t>The article focuses on representatives of the regional (and most recently established) level of government in the Czech Republic. It describes the context behind the emergence of regional governments and how they differ from the local and national political levels. It notes the close personnel connection between local and regional political elites. Experience gained in local politics helps elites to succeed at the regional level. The presence of local politicians in regional government varies with the level of residential fragmentation and the degree of urbanisation in the given region. Unlike local politics, which is consistently comprised of a significant proportion of independents, regional representatives are almost exclusively members of political parties and movements. This situation on the one hand serves to increase the politicisation of local politics and on the other leads to greater competition within political parties, whose programmes and national leadership regional politicians wish to influence.</t>
  </si>
  <si>
    <t>Wind power development is a global phenomenon that is in many countries still related to considerable social controversy. In context of the Czech Republic (or Central Europe) we are still short of a more complex study, which would examine potential impacts of wind turbines on the environment and the quality of life from the perspective of local actors (i.e. the residents in the concerned areas); therefore, speculations and unreasonable concerns prevail so far in this respect. The paper presents a deeper analysis of perception and attitudes of residents living in the areas with wind parks and withal it provides a partial international comparison of opinion levels of two neighboring countries (Czech Republic and Austria).</t>
  </si>
  <si>
    <t>The study should further discussion concerning the problems of military areas, as a type of periphery with strong natural potential. The primary goal is to analyze the impacts of recently presented concepts for utilising the Boletice Military Area, with regard to the Natura 2000 network and sites. The study defines the region's degree of marginality by using statistical methods and an aggregate index. A central part of the study contains an analysis of a field survey of the behaviour and expectations of local and regional stakeholders, as well as the results of observations from a higher hierarchical level. All findings are then used to develop a broad-based conception of sustainable tourism and regional development for such a unique area. KEY WORDS: military area-marginality-conversion-core-periphery-Czechia.</t>
  </si>
  <si>
    <t>This article is based on a case study of a long-term public controversy over the construction of a highway bypass (around Plzeň, Czech Republic). Two principal variants of the bypass were proposed. One of them began gradually to appear preferable, increasingly attractive for experts, but remaining only on paper. In the meantime, however, the other variant became more realistic, pushed through mainly by local politicians and actually constructed. This article shows how purification of science from politics (and vice versa) played a key role in the development and ending of the case. Initial expertization of the case switched to its sharp politicization, when people got frustrated from protraction and indecisive evidence of accumulated expertise. This turned to be fatal for those who consistently staked everything on "pure facts." This article concludes by outlining some general consequences of such a development for both democratic decision making and the political relevance of expertise. © 2008 Sage Publications.</t>
  </si>
  <si>
    <t>Serious problems are becoming evident after 20 years of liberalization concerning the development of Czech military training areas (MTAs) and, in particular in their neighbouring zones. An important task is to devise procedures that emphasize essential conditions for me successful spatial and social integration of mese marginal areas in the Czech regional system. The contemporary research presented is based on primary research of an area of special interest in the context of a situation analysis and specification of the role of local inhabitants of the military training area regarding issues of its functional use. The presented article analyzes the regional development intentions of the different hierarchical levels of board/administration (municipal, micro-regional, regional and departmental/governmental), concerning the role of an MTA in the regional system - in the case of MTA Boletice, this study's area of interest. The qualitative research presented is based on the analysis, interpretation and evaluation of primary data, procured through structured interviews and questionnaires carried out with representatives of local administration at various hierarchical levels. The attitudes of the primary stakeholders interested in the decommitment/conversion of MTAs are mainly concerned with investment benefits and project development locations rather than environmental protection legislation.</t>
  </si>
  <si>
    <t>Though sustainability is the official goal of European Union waste management policy, the recent problem of illegal municipal waste shipment from Germany to the Czech Republic suggests that achieving a sustainable municipal waste management sector within a more broadly sustainable society is threatened by current and proposed policies. To understand the lessons of the Czech case for European waste policymaking, the treadmill of production theory is applied. This approach suggests that because there is a direct link between economic activity and waste generation, the successful implementation of waste-reduction strategies is hindered by powerful structural forces. The article explains the relevance of the Czech-German waste dispute, describes current waste policies, practices and principles, and analyses weaknesses in existing and proposed waste management rules. The article concludes that macro-level political economic forces contribute to the problem of illegal waste shipment, and that potential European Union waste policy reforms threaten to undermine sustainability principles in the future. © 2009 Inderscience Enterprises Ltd.</t>
  </si>
  <si>
    <t>The objective of this article is the regional differentiation of rural space in Czechia, which is defined as the territory of rural municipalities of up to 3,000 inhabitants. The ultimate determination of particular types of rural space is realized at the level of authorized municipal authorities. Current socioeconomic characteristics of rural municipalities in Czechia are compiled and used for analysis. These characteristics were selected on the basis of their potential to represent important socioeconomic phenomena, processes and factors that are typical for the Czech countryside and that influence the development of rural municipalities. Four statistically significant components are identified through the statistical analysis of the indicated data at the level of authorized municipal authorities, namely: size, growth, human potential and housing. Different combinations of these components enable us to define eight main types of rural space, in terms of potential for development. This provides evidence to confirm our affirmation that rural space in Czechia is not homogenous. The results of the statistical analyses conducted also show that the basic differentiation of the Czech countryside is determined by the geographical location of particular areas.</t>
  </si>
  <si>
    <t>After the fall of the Iron Curtain, Czechia and above all Prague underwent not only a political and economic transformation but also a geographic or demographic transformation. Based on an even statistical data of 20 municipalities in hinterland of Prague and above 450 respondents from these regions were questioned. During the research was detected "new" polarization between North and South. Southern part of the model area shows more dynamic regional development (strong increase of population, low index 60/15, high income for municipal budget etc.) as the northeast part of model area. More than 75% inhabitants of model regions in hinterland of Prague do not want to migrate to other areas and this shows the high stability of population.</t>
  </si>
  <si>
    <t>The paper deals with the problems of setting up a system of local government financing in the Czech Republic. It starts with discussion of reasons for a decade of unsuccessful efforts in reforming local finances, then development of the system of local finances is elaborated, but core of the paper is devoted to analysis of current system of municipal financing. The article concludes that the new model of financing suffers not only from problems of a technical nature (e.g. the issue of coefficients used for distribution of shared taxes among municipalities of different sizes) but of much more conceptual problems. Finally, consequences of existing system of financing for local development are provided.</t>
  </si>
  <si>
    <t>In the Czech Republic, associations of independent candidates play an exceptional role in local politics; in fact, members of such associations are the most common type of politician in the country. Even the large political parties do have enough members to put together candidate lists in most municipalities without the help of candidates not affi liated to any political party. This article demonstrates the cogency of distinguishing between two types of non-party politicians. First, there are politicians (candidates, councillors) who are not members of any political party but take advantage of the opportunity to run for them. Second, there are independents who run either independently or on the candidate lists of associations of independent candidates. While similar in many respects, there are also important differences between the two. Independents are more frequently women and people who before November 1989 were not members of the Communist Party. Compared to political party members, non-members are often elected on the basis of preference votes, but have smaller ambitions and often do not stand for re-election. A new fi nding is that a not insignifi cant number of political party members began their political career as independents, before joining a political party. The article draws on data from the international survey Municipal Assemblies in European Local Governance (MAELG), which concentrates on the recruitment, political careers, values, attitudes and working conditions of councilors in municipalities with a population over 10 000 inhabitants. In view of the importance of the size of the municipality, the Czech survey was expanded to include councillors from municipalities with a population between 3000 and 10 000 inhabitants. © 2010 Sociologický ústav AV ČR, v.v.i., Praha.</t>
  </si>
  <si>
    <t>This article sets out to identify the factors that can help explain trust in selected political institutions in the Czech Republic - the Government, the Chamber of Deputies and the Senate of the Parliament of the Czech Republic, regional assemblies, and municipal assemblies - and determine what kind of influence certain factors have on the overall level of trust in the population. The life-time learning model devised by the American sociologists Mishler and Rose, who combine cultural and institutional approaches to explain trust in institutions, was used as the theoretical framework for this investigation. Logistic regression models were created for each of the observed institutions. The data used to build the models were drawn from a series of surveys conducted under the 'Czech Society' project by the Public Opinion Research Centre at the Institute of Sociology of the Academy of Sciences. The results of the logistic regression analyses showed that the particular level of trust in an institutions is influenced more by institutional performance (and this influence most pronounced in the case of the Government and the Chamber of Deputies) than by the effect of socialisation within the predominant political culture, which was not very strong. Nevertheless, the effect of culturally dependent variables such as gender and religious confession is not negligible. © 2010 Sociologický ústav AV ČR, v.v.i., Praha.</t>
  </si>
  <si>
    <t>Certain levels of public access in the process of the statutory land-use planning have been part of Czech planning legislation since the 1970s, but actual citizen participation has become an issue in practice only during the last decade. Currently citizens have a say but their involvement seldom exceeds mere opposition towards active involvement. Their attempts to be heard in the decision-making process is perceived as a nuisance by developers and some local governments as well. Except for the opponents of specific project proposals, most people feel that involvement in the planning process is futile, having little comprehension of how urban and regional planning may actually influence their lives, their property and their local environment. The paper analyses the effects of the pre-1989 powerlessness on the recent changes in the planning process and it reviews the research and opinions of several scholars in this field. The formal planning process, which deals mostly with land use, is often felt to be too narrowly defined and too restrictive, with limited opportunities for citizen involvement. Strategic planning has been introduced by some municipalities in recent years as a less rigid, more flexible and potentially more participatory approach, but also here the trend that copied the accustomed patterns of statutory land-use planning prevailed in the end. Apart from the 'mainstream' planning, alternative, 'informal' planning has emerged, often supported from abroad and organized by non-governmental organizations (NGOs). Although still marginal, it has introduced active planning by citizens. The absence of legal definition and guidance in the case of non-statutory planning allowed greater diversity in the planning method itself. After several years of this experience, however, it has primarily proven just how diverse the concept of citizen participation might be. On the basis of the analysis of the current diversification of planning methods, an attempt is made to draw some conclusions concerning the evolving process of citizens empowerment and participation in Czech planning, as well as to indicate patterns of the changes of the involvement process in the current stage of transformation.</t>
  </si>
  <si>
    <t>Far-reaching changes launched in 1989, aimed mainly at establishing a democratic society and market economy have clearly brought many positive results. However, there is also a negative side to these progressive changes both in economic and social spheres. There are many difficult tasks ahead such as the reestablishment of a democratic and economically effective local government which will be able to fulfil contemporary needs and requirements. The aim of this report is not to describe all the changes occurring in local government or to review different opinions about what should be done, but rather to concentrate on one of the most important issues facing this body of government, that of financial reform. Special attention will be given to the economic performance of municipalities with regard to their population size. It will be argued that data from local budgets can reveal important features about the performance of local and regional economies which cannot be obtained in any other way. © 1994 Kluwer Academic Publishers.</t>
  </si>
  <si>
    <t>The paper summarizes present results from the research of transboundary cooperation between Czech and Polish towns in the Ostrava-Katowice region. Research objectives were given by the project INTERREG-G-II whose part we solved for the Institut für Länderkunde Leipzig. A considerable portion of field research was public inquiry addressed to representatives of the Czech towns Ostrava, Karviná, Opava, Český Těšín, and those of the Polish towns Katowice, Jastrzȩbie Zdrój, Racibórz, Cieszyn and Bielsko-Biata. The structure of the public inquiry consisted of three groups of questions as follows: (1) specific features of the regions with emphasis on politic, economic and social changes after the year 1989 / 1990; (2) status and prospects of transboundary relations and cooperation: (3) evaluation of transboundary cooperation. Although the town representatives on the Czech side of the border approached the given theme with responsibility, the personal concern of their Polish counterparts was markedly greater. Tighter mutual links and interest in cooperation were more pronounced in towns with the closer geographical location. In order to precise the pre-requisites and conditions for the development of neighbourhood, social and economic relations, we made a retrospective summary of the history of the development of border, landscape, environment, society and economy. Summarized were specific features of the 1990s and a selection was made of pros and cons as a basis of conditions and instigations for the development of Czecho-Polish relations in this region. The solution of a number of problems calls for coordination and joint solutions. The two countries should be prepared to remove obstacles to the further development of transboundary relations. A lot of activities are hampered due to different norms and legislations. The entry of the two countries into the European Union would resolve the present problems which make the implementation of efforts and activities between the towns impossible.</t>
  </si>
  <si>
    <t>Urban and regional planning in the Czech Republic has a long history. Most Czech towns were established in the 13th and 14th centuries. Their origins are connected with deliberate planning action. The 1886/1889 Bohemian Building Order required that municipalities should procure geographic plans for their development. In the inter-war period, the comprehensive planning of, for example, Hradec Kralove, the Zlin area and Prague was ranked among the most advanced planning cases of that time in Europe. The post-World War II era was obsessed with the planning and control of development, but the very concept of planning was soon biased under the totalitarian regime. Municipalities lost their autonomy and urban planning was fully subordinated to national economic plans. Thus the role of urban and regional planning was reduced to mere execution of numerous guidelines, standards and limits. In their search for a more flexible approach to planning, some municipalities used strategic planning as an alternative or supplement to statutory physical plans, which they felt to be too constrained by their legal procedures and land-use approach (Maier, 1998). Strategic planning offered a more pro-active approach and it also allowed more involvement of business interests in the planning process. Unlike the land-use-oriented physical planning, strategic planning was not defined in the current Czech legal system. Whereas statutory planning has established mechanisms to enforce plan implementation (for example, through the special status of 'public interest development'), it is a much more complex process to apply strategic policy.</t>
  </si>
  <si>
    <t>Municipal budgets in Poland and the Czech Republic are compared in the context of the institutional settings adopted for local government in each country. Wildavsky's model of budgetary behaviour for 'poor and uncertain' budget makers is applied to explain the financial decisions of local authorities in the circumstances of postcommunist transition. The scope of independence of local budgeting is examined in both countries with regard to legal restrictions on municipal revenues and expenditures and also in regard to the relationship between local government and the intermediary level of state administration. Two hypotheses are tested concerning the capital expenditures of the municipal governments under study. The first seeks to explain the impact of state grants on the level of municipal investments, depending on the way they are distributed-directly from the centre or through the district offices. The second hypothesis concerns the consequences of electoral rules on budgetary decisions of the respective councils. At the end, a map of municipal incomes is produced for each country, both reflecting the west-east gradient of modernization.</t>
  </si>
  <si>
    <t>Czech Republic; Electronic record of sales; Regional and municipal budgets; Shared taxes</t>
  </si>
  <si>
    <t>Adopters; Adoption; E-participation; Participation; Smart city; Smart governance</t>
  </si>
  <si>
    <t>charge; charge on communal waste; communal waste; Czech Republic</t>
  </si>
  <si>
    <t>Adaptation strategy; Adaptive governance; Environmental policy; Sustainable cities</t>
  </si>
  <si>
    <t>Czech Republic; Democratic innovations; Local politics; Participation; Prague</t>
  </si>
  <si>
    <t>Czech Republic; local elections; local politics; women and politics; women’s representation</t>
  </si>
  <si>
    <t>Czechia; Local elections; Local politics; Women and politics; Women's representation</t>
  </si>
  <si>
    <t>Integration; Migration; Municipalities; Refugees; Temporary protection</t>
  </si>
  <si>
    <t>borderland municipality; Czechia; institutional thickness; mayor; periphery; regional development; shrinking region</t>
  </si>
  <si>
    <t>contracting; efficiency; inter-municipal cooperation; management; municipal solid waste</t>
  </si>
  <si>
    <t>Czech Republic; decentralization; human-made disasters; refugees; stakeholder collaboration; Ukrainian crisis</t>
  </si>
  <si>
    <t>Engagement; Municipality; Responsibility; Rural governance; Rural infrastructures; Third places</t>
  </si>
  <si>
    <t>Czechia; leadership; municipalities; strategic planning; structurally affected regions</t>
  </si>
  <si>
    <t>Czech Republic; functional urban area (FUA); industry; local government; property tax; tax mimicking</t>
  </si>
  <si>
    <t>Cooperation; Czech Republic; Metropolitan areas; Spatial planning</t>
  </si>
  <si>
    <t>Czech Republic; Failure; Local government; Participatory budgeting; Process-tracing</t>
  </si>
  <si>
    <t>Czech Republic; Drinking water availability; Local development; Local governance; Peripherality; Water supply</t>
  </si>
  <si>
    <t>budget expenditure; effectiveness; local development; local governance; self-government</t>
  </si>
  <si>
    <t>Czech Republic; Discourse analysis; Governmentality; Post-socialism; Suburbanization; Two-wave research</t>
  </si>
  <si>
    <t>economy of scale; local competition; municipal fragmentation; Municipal splits; territorial reform; the Czech Republic</t>
  </si>
  <si>
    <t>City mayor; Digital agenda; Mayor; Municipality; Project; Self-government; Smart city; Town</t>
  </si>
  <si>
    <t>Czech cities; Monitoring and evaluation; Policymaking in cities; Sustainable transport planning; Sustainable Urban Mobility Plan</t>
  </si>
  <si>
    <t>area-based approach; Community-led local development; LEADER; local action group; top-down approach</t>
  </si>
  <si>
    <t>Brownfields; Cities; Czech Republic; Municipalities; NUTS 3; Public administration</t>
  </si>
  <si>
    <t>Czech Republic; European Commission policies; Guidelines; National policies; Portugal; Sustainable urban mobility plans</t>
  </si>
  <si>
    <t>Czechia; Electoral geography; Friends and neighbours effect; Parliamentary elections; Residuals; Voting behaviour</t>
  </si>
  <si>
    <t>Czech Republic; Municipal social responsibility; Municipal stakeholders; Pardubice City; Socially responsible activities; Socially responsible communication</t>
  </si>
  <si>
    <t>flood mitigation; governance and institutions; land management</t>
  </si>
  <si>
    <t>Brno metropolitan area; Czech Republic; institutionalization; integrated territorial investment; metropolitan cooperation; Regional policy</t>
  </si>
  <si>
    <t>direct democracy; participatory budgeting; voter turnout</t>
  </si>
  <si>
    <t>Czech Republic; efficiency; municipalities; political science; public administration and public policy; quality; social sciences</t>
  </si>
  <si>
    <t>amalgamation; Czech Republic; local elections; municipality; settlement units; territorial representation</t>
  </si>
  <si>
    <t>Immovable property; Land tax; Local coefficient; Tax base; Tax imposed</t>
  </si>
  <si>
    <t>Czech Republic; Military training areas; Perception; Periphery; Quality of life</t>
  </si>
  <si>
    <t>Czechia; Inner periphery; Institutional thickness; Local development; Municipalities</t>
  </si>
  <si>
    <t>Czech Republic; Municipal elections; Participatory budgeting; Political competition; Political participation; Voter turnout</t>
  </si>
  <si>
    <t>Czech Republic; Full-time mayors; Local politics; Municipality size; Part-time mayors; Quality of local self-government</t>
  </si>
  <si>
    <t>Czech Republic; endangered municipalities; indebted municipalities; Local politics; small municipalities</t>
  </si>
  <si>
    <t>Farmers; Socio-economic context; Soil conservation; Soil degradation; Stakeholders; Water erosion</t>
  </si>
  <si>
    <t>Czech Republic; Recycling; Regression; Sociodemographic determinants; Spatial analysis</t>
  </si>
  <si>
    <t>Instruments of direct democracy; Local democracy; Municipality size; Notions of democracy</t>
  </si>
  <si>
    <t>Elections; Local context; Local politics; Municipalities and regions in Czechia; Regional differences; Voting behavior</t>
  </si>
  <si>
    <t>Czech Republic; Local actors; Military brownfield; Military geography; Qualitative interviews</t>
  </si>
  <si>
    <t>Czech Republic; municipal expenditure; population density; Prague; urban structure</t>
  </si>
  <si>
    <t>Brno; heteroglossia; Metropolitan region; opening hours; retail</t>
  </si>
  <si>
    <t>inter-municipal cooperation; municipality; Polycentricity; post-socialist space; self-government; strategic action field</t>
  </si>
  <si>
    <t>Czech Republic; Municipalities; Public Administration; Regions; Self-government; Territorial Self-governing Units; Territorial Self-government</t>
  </si>
  <si>
    <t>Czech Republic; economic benefits; gambling; municipalities; regulation; spatial patterns</t>
  </si>
  <si>
    <t>Agenda2030; Climate change; Czech Republic; SDG goals; Strategies of municipalities adapting to climate change; Sustainable cities</t>
  </si>
  <si>
    <t>Municipal costs; Public-private partnerships; Waste collection</t>
  </si>
  <si>
    <t>Czech Republic; Neocartography; Participatory Mapping; Příbram; Qualitative GIS</t>
  </si>
  <si>
    <t>Cluster analysis; Czech Republic; Municipalities; Public policy; Social services</t>
  </si>
  <si>
    <t>cooperation of municipalities; local action groups; micro-region; regional development</t>
  </si>
  <si>
    <t>Brownfield; Czech Republic; Real estate price; Residential property values</t>
  </si>
  <si>
    <t>Citizen participation; Democratic deficit; Haphazard urban development; Post-communist city; Urban activism</t>
  </si>
  <si>
    <t>Brownfield regeneration; Perception of brownfields; Post-industrialism; Residential property values</t>
  </si>
  <si>
    <t>additionality; crowding out; EU cohesion policy; EU funds; European Union; municipalities</t>
  </si>
  <si>
    <t>Bystřice nad Pernštejnem; Depopulation; Inner periphery; Push factors</t>
  </si>
  <si>
    <t>Czech Republic; Local elections; Local politics; Slovakia; Women and politics; Women’s representation</t>
  </si>
  <si>
    <t>Czech republic; Elections; Executive coalitions; Local politics; Party convergence; Political parties</t>
  </si>
  <si>
    <t>Czech Republic; Fi nancial management; Inter-municipal cooperation; Local government</t>
  </si>
  <si>
    <t>Czech Republic; Disaster and emergency management; Dyje river; Flood; Risk perception</t>
  </si>
  <si>
    <t>Czech Republic; Long-term residents; Newcomers; Rural; Rurbanisation; Social engagement; Third places</t>
  </si>
  <si>
    <t>Czech Republic; Journalist-politician relations; Local politics; Professionalization; Sources; Trust</t>
  </si>
  <si>
    <t>Czech Republic; Local cleavages; Local policy; Local self-government</t>
  </si>
  <si>
    <t>county; Czech Republic; political career; professionalisation; recruitment; Regionalisation</t>
  </si>
  <si>
    <t>Municipal budgets; Pork barrel; Public subsidies; Regional development</t>
  </si>
  <si>
    <t>Czechia; Recreation; Rural space; Second homes; Territorial identity; Tourism</t>
  </si>
  <si>
    <t>Czechia; land consolidation; perception; quantitative research</t>
  </si>
  <si>
    <t>Action research; Cultural planning; Czech Republic; Local culture; Local government; Small and mid-size towns</t>
  </si>
  <si>
    <t>Case study; Concept; Czechia; Policy; Socially excluded localities</t>
  </si>
  <si>
    <t>Central and Eastern Europe; Community; Post-communist cities; Regeneration project</t>
  </si>
  <si>
    <t>Heritage; Planning; Public participation; Remote areas</t>
  </si>
  <si>
    <t>Czech Republic; Local elections; Local parties; Local party system nationalisation; Non-parliamentary parties; Parliamentary parties; Political parties</t>
  </si>
  <si>
    <t>Brownfields regeneration; Perception; Spatial relations; Urban renewal</t>
  </si>
  <si>
    <t>Graphic symbol; local development; local identity; municipal emblem; representation; the Liberec Region (Czechia)</t>
  </si>
  <si>
    <t>Competition; Corruption; Czech republic; Public procurement; Transparency</t>
  </si>
  <si>
    <t>Countryside; Czechia; Hot spot analysis; Local development; Rural community; Rural development; Rural space; Spatial differentiation; Spatial inequality</t>
  </si>
  <si>
    <t>Czech Republic; Ethnicisation; Local government and administration; Purification; Qualitative research; Social exclusion; Space; Urbanism</t>
  </si>
  <si>
    <t>Czech Republic; Participation; Prague metropolitan region; Social cohesion; Social networks; Suburbanization</t>
  </si>
  <si>
    <t>Comparative analysis; Suburbanization; Urban development; Urbanization</t>
  </si>
  <si>
    <t>Czech Republic; Municipal level; Socio-spatial differentiation; Spatial autocorrelation; Spatial polarisation</t>
  </si>
  <si>
    <t>Development problems; Human capital; Periphery; Representatives of municipal self-government bodies; Volarsko</t>
  </si>
  <si>
    <t>Czechia; Environmental justice; Roma; Segregation; Social justice</t>
  </si>
  <si>
    <t>Directive Czech Republic; Public participation; Water Framework; Water management</t>
  </si>
  <si>
    <t>Community capacity; Community development; Czech Republic; Endogenous developmental potential; Rural communities; Rural development; Small municipalities</t>
  </si>
  <si>
    <t>'Dutch villages'; 'hosts' and 'guests; Anthropology of tourism; Countryside capital; Modern rurality; Post-productivist transition; Rural tourism</t>
  </si>
  <si>
    <t>Brownfields; Czech republic; Mayors; Municipalities; Redevelopment; Tanvald region</t>
  </si>
  <si>
    <t>Czech Republic; Electoral system; Independent candidates; Local election; Power sharing; Slovak Republic</t>
  </si>
  <si>
    <t>Countryside; Czech republic; Olešnice micro-region; Periphery; Recreation; Sustainability</t>
  </si>
  <si>
    <t>Czech Republic; Depopulation; Migration; Quality of life; Rural areas</t>
  </si>
  <si>
    <t>Border effect; Cross-border cooperation; Districts of Prachatice and Freyung-Grafenau; European regionalism; European Union Funds; Euroregion; Regional identity; Schengen</t>
  </si>
  <si>
    <t>Czechia; Housing policy; Public housing; Social and spatial justice</t>
  </si>
  <si>
    <t>Complex micro-regions; Czech Republic; Functional regions; Functional urban areas; Urbanand regional system</t>
  </si>
  <si>
    <t>Czech republic; Effectiveness; Municipal firms; Public procurement; Public services; Transparency</t>
  </si>
  <si>
    <t>Czech Republic; Local politics; Political elites; Political parties; Regional government</t>
  </si>
  <si>
    <t>Austria; Czech Republic; Risk perception; Social acceptance; Wind turbines</t>
  </si>
  <si>
    <t>Conversion; Core; Czechia.; Marginality; Military Area; Periphery</t>
  </si>
  <si>
    <t>Czech Republic; Expertise; Highway bypass; Politics; Purification</t>
  </si>
  <si>
    <t>Czechia; Decommitment; Marginality; MTA; Regional development</t>
  </si>
  <si>
    <t>Czech Republic; Environmental sociology; Municipal waste management; ToP; Treadmill of production; Waste transport</t>
  </si>
  <si>
    <t>Authorized municipal authorities; Component analysis; Czechia; Differentiation of rural municipalities; Typology of rural space</t>
  </si>
  <si>
    <t>Periphery; Prague; Suburbanisation; Territorial polarization</t>
  </si>
  <si>
    <t>Czech Republic; Local government financing; Municipalities; Reforms</t>
  </si>
  <si>
    <t>Czech Republic; Independent lists; Independents; Local elections; Local government; Members of assemblies; Municipality size; Political party members</t>
  </si>
  <si>
    <t>Czech Republic; Lifetime learning model; Logistic regression; Political institutions; Trust in institutions</t>
  </si>
  <si>
    <t>Cooperation; Environment; Katowice; Ostrava; Region; Transformation</t>
  </si>
  <si>
    <t>GeoScape</t>
  </si>
  <si>
    <t>Cities</t>
  </si>
  <si>
    <t>Journal of Agricultural and Environmental Law</t>
  </si>
  <si>
    <t>Land Use Policy</t>
  </si>
  <si>
    <t>Urban Affairs Review</t>
  </si>
  <si>
    <t>Lex Localis</t>
  </si>
  <si>
    <t>Geografie-Sbornik CGS</t>
  </si>
  <si>
    <t>NISPAcee Journal of Public Administration and Policy</t>
  </si>
  <si>
    <t>Public Money and Management</t>
  </si>
  <si>
    <t>Journal of Rural Studies</t>
  </si>
  <si>
    <t>Acta Universitatis Carolinae, Geographica</t>
  </si>
  <si>
    <t>Central European Journal of Public Policy</t>
  </si>
  <si>
    <t>Geographia Cassoviensis</t>
  </si>
  <si>
    <t>Slovak Journal of Political Sciences</t>
  </si>
  <si>
    <t>Water (Switzerland)</t>
  </si>
  <si>
    <t>Miscellanea Geographica</t>
  </si>
  <si>
    <t>Sustainability (Switzerland)</t>
  </si>
  <si>
    <t>European Planning Studies</t>
  </si>
  <si>
    <t>Transylvanian Review of Administrative Sciences</t>
  </si>
  <si>
    <t>Case Studies on Transport Policy</t>
  </si>
  <si>
    <t>Journal of Flood Risk Management</t>
  </si>
  <si>
    <t>SAGE Open</t>
  </si>
  <si>
    <t>Sociologicky Casopis</t>
  </si>
  <si>
    <t>Urban Studies</t>
  </si>
  <si>
    <t xml:space="preserve">Geografisk Tidsskrift - Danish Journal of Geography </t>
  </si>
  <si>
    <t>Danube</t>
  </si>
  <si>
    <t>Moravian Geographical Reports</t>
  </si>
  <si>
    <t>WSEAS Transactions on Environment and Development</t>
  </si>
  <si>
    <t>Utilities Policy</t>
  </si>
  <si>
    <t>International Journal of E-Planning Research</t>
  </si>
  <si>
    <t>Administratie si Management Public</t>
  </si>
  <si>
    <t>European Countryside</t>
  </si>
  <si>
    <t>Geographia Technica</t>
  </si>
  <si>
    <t>Voluntas</t>
  </si>
  <si>
    <t>Sociologia (Slovakia)</t>
  </si>
  <si>
    <t>Disaster Prevention and Management: An International Journal</t>
  </si>
  <si>
    <t>Socialni Studia/Social Studies</t>
  </si>
  <si>
    <t>Medijske Studije</t>
  </si>
  <si>
    <t>Journal of Legislative Studies</t>
  </si>
  <si>
    <t>Journal of Arts Management Law and Society</t>
  </si>
  <si>
    <t>Habitat International</t>
  </si>
  <si>
    <t>European Spatial Research and Policy</t>
  </si>
  <si>
    <t>Sociologia Ruralis</t>
  </si>
  <si>
    <t>Regional Studies</t>
  </si>
  <si>
    <t>Geograficky Casopis</t>
  </si>
  <si>
    <t>Urban Research and Practice</t>
  </si>
  <si>
    <t>Politicka Ekonomie</t>
  </si>
  <si>
    <t>Geografie-Sbornik</t>
  </si>
  <si>
    <t>Science Technology and Human Values</t>
  </si>
  <si>
    <t>International Journal of Sustainable Society</t>
  </si>
  <si>
    <t>GeoJournal</t>
  </si>
  <si>
    <t>Planning Practice and Research</t>
  </si>
  <si>
    <t>Environment and Planning C: Government and Policy</t>
  </si>
  <si>
    <t>64 E-October</t>
  </si>
  <si>
    <t>Semerád P., Department of Accounting and Taxes, Sting Academy, Czech Republic; Rogalewicz V., Department of Biomedical Technology, Faculty of Biomedical Engineering, Czech Technical University, Prague, Czech Republic; Barták M., Department of Social Work, Faculty of Social and Economic Studies, J. E. Purkyne University, Ústí nad Labem, Czech Republic</t>
  </si>
  <si>
    <t>Kopackova H., Institute of System Engineering and Informatics, Faculty of Economics and Administration, University of Pardubice, Studentska 95, Pardubice, 53210, Czech Republic; Komarkova J., Institute of System Engineering and Informatics, Faculty of Economics and Administration, University of Pardubice, Studentska 95, Pardubice, 53210, Czech Republic; Horak O., Institute of System Engineering and Informatics, Faculty of Economics and Administration, University of Pardubice, Studentska 95, Pardubice, 53210, Czech Republic</t>
  </si>
  <si>
    <t>Radvan M., Faculty of Law, Masaryk University, Czech Republic</t>
  </si>
  <si>
    <t>Křištofová K., Department of Geography, Faculty of Science, Palacký University Olomouc, 17. listopadu 12, Olomouc, 771 46, Czech Republic; Lehnert M., Department of Geography, Faculty of Science, Palacký University Olomouc, 17. listopadu 12, Olomouc, 771 46, Czech Republic; Martinát S., Department of Geography, Faculty of Science, Palacký University Olomouc, 17. listopadu 12, Olomouc, 771 46, Czech Republic, Social, Economic and Geographic Sciences Group, The James Hutton Institute, Craigiebuckler, 8, Aberdeen, AB15 8QH, UK, United Kingdom; Tokar V., Department of Geography, Faculty of Science, Palacký University Olomouc, 17. listopadu 12, Olomouc, 771 46, Czech Republic; Opravil Z., Department of Geography, Faculty of Science, Palacký University Olomouc, 17. listopadu 12, Olomouc, 771 46, Czech Republic, The Ministry for Regional Development of the Czech Republic, Staroměstské náměstí 6, Praha 1, 110 15, Czech Republic</t>
  </si>
  <si>
    <t>Šaradín P., Dept. of Political Science and European Studies, Palacký University Olomouc, Křížkovského 12, 77180, Czech Republic; Brusenbauch Meislová M., Dept. of International Relations and European Studies, Masaryk University, Joštova 218, Brno, /10 602 00, Czech Republic; Zapletalová M., Dept. of Political Science and European Studies, Palacký University Olomouc, Křížkovského 12, 77180, Czech Republic</t>
  </si>
  <si>
    <t>Maškarinec P., Jan Evangelista Purkyně University, Ústí nad Labem, Czech Republic</t>
  </si>
  <si>
    <t>Maškarinec P., Department of Political Science, Faculty of Arts, Jan Evangelista Purkyně University in Ústí nad Labem, Czech Republic</t>
  </si>
  <si>
    <t>Jelínková M., Charles University, Faculty of Social Sciences, Institute of Sociological Studies, Department of Public and Social Policy, Prague, Czech Republic; Ochrana F., Charles University, Faculty of Social Sciences, Institute of Sociological Studies, Department of Public and Social Policy, Prague, Czech Republic; Plaček M., National Museum of Agriculture, Prague, Czech Republic</t>
  </si>
  <si>
    <t>Svoboda J., Charles University, Faculty of Science, Department of Social Geography and Regional Development, Prague, Czech Republic; Komárek M., Charles University, Faculty of Science, Department of Social Geography and Regional Development, Prague, Czech Republic; Chromý P., Charles University, Faculty of Science, Department of Social Geography and Regional Development, Prague, Czech Republic</t>
  </si>
  <si>
    <t>Meričková B.M., Matej Bel University, Faculty of Economics, Banská Bystrica, Slovakia; Soukopová J., Masaryk University, Faculty of Economics and Administration, Brno, Czech Republic; Šumpíková M., AMBIS University, Department of Economics and Management, Prague, Czech Republic; Křápek M., University of Technology, Faculty of Business and Management, Brno, Czech Republic</t>
  </si>
  <si>
    <t>Jelínková M., Faculty of Social Science, Charles University, Prague, Czech Republic; Valentinov V., IAMO Leibniz, Germany; Plaček M., Faculty of Social Science, Charles University, Prague, Czech Republic; Vaceková G., Faculty of Social Studies, Masaryk University and Ambis College, Prague, Czech Republic</t>
  </si>
  <si>
    <t>Bischof S., Faculty of Social Sciences, University of Göttingen, Wilhelmsplatz 1, Göttingen, 37073, Germany; Decker A., Institute of Sociology, Czech Academy of Sciences, Jilská 1, Praha 1, 110 00, Czech Republic</t>
  </si>
  <si>
    <t>Beneš L., Charles University, Faculty of Science, Department of Social Geography and Regional Development, Czech Republic</t>
  </si>
  <si>
    <t>Zdrazil P., Faculty of Economics and Administration, University of Pardubice, Czech Republic; Pernica B., Faculty of Economics and Administration, University of Pardubice, Czech Republic</t>
  </si>
  <si>
    <t>Kunc J., Department of Regional Economics and Administration, Faculty of Economics and Administration, Masaryk University, Lipová 41a, Brno, 602 00, Czech Republic; Tonev P., Department of Regional Economics and Administration, Faculty of Economics and Administration, Masaryk University, Lipová 41a, Brno, 602 00, Czech Republic; Novotná M., Department of Regional Economics and Administration, Faculty of Economics and Administration, Masaryk University, Lipová 41a, Brno, 602 00, Czech Republic; Šašinka P., Department of Regional Economics and Administration, Faculty of Economics and Administration, Masaryk University, Lipová 41a, Brno, 602 00, Czech Republic; Dvořák Z., Department of Regional Economics and Administration, Faculty of Economics and Administration, Masaryk University, Lipová 41a, Brno, 602 00, Czech Republic; Raszková S., Department of Regional Economics and Administration, Faculty of Economics and Administration, Masaryk University, Lipová 41a, Brno, 602 00, Czech Republic; Krajíčková A., Department of Regional Economics and Administration, Faculty of Economics and Administration, Masaryk University, Lipová 41a, Brno, 602 00, Czech Republic</t>
  </si>
  <si>
    <t>Soukop M., Faculty of Arts, Palacký University in Olomouc, Křížkovského 513/12, Olomouc, 779 00, Czech Republic; Šaradín P., Faculty of Arts, Palacký University in Olomouc, Křížkovského 513/12, Olomouc, 779 00, Czech Republic; Zapletalová M., Faculty of Arts, Palacký University in Olomouc, Křížkovského 513/12, Olomouc, 779 00, Czech Republic</t>
  </si>
  <si>
    <t>Kopp J., Faculty of Economics, University of West Bohemia, Univerzitní 8, Plzeň, 301 00, Czech Republic; Kureková L., Faculty of Economics, University of West Bohemia, Univerzitní 8, Plzeň, 301 00, Czech Republic; Hejduková P., Faculty of Economics, University of West Bohemia, Univerzitní 8, Plzeň, 301 00, Czech Republic; Vogt D., Faculty of Economics, University of West Bohemia, Univerzitní 8, Plzeň, 301 00, Czech Republic; Hejduk T., Research Institute for Soil and Water Conservation, Žabovřeská 250, Zbraslav, Praha 5, 156 27, Czech Republic</t>
  </si>
  <si>
    <t>Hellebrandová L., Charles University, Faculty of Science, Department of Social Geography and Regional Development, Czech Republic</t>
  </si>
  <si>
    <t>Lokšová T., Department of Sociology, Faculty of Social Studies, Masaryk University, Joštova 10, Brno, 602 00, Czech Republic; Galčanová Batista L., Department of Environmental Studies, Faculty of Social Studies, Masaryk University, Joštova 10, Brno 602 00, Czech Republic</t>
  </si>
  <si>
    <t>Lysek J., Department of Politics and European Studies, Palacký University Olomouc, Czech Republic</t>
  </si>
  <si>
    <t>Lebiedzik M., Department of Economics and Public Administration, School of Business Administration in Karvina, Silesian University in Opava, Univerzitni Nam. 1934/3, Karvina, 733 40, Czech Republic</t>
  </si>
  <si>
    <t>Jordová R., Faculty of Social and Economic Studies, Jan Evangelista Purkyně University in Ústí nad Labem, Pasteurova 3544/1, Ústí nad Labem, 400 96, Czech Republic; Brůhová-Foltýnová H., Faculty of Social and Economic Studies, Jan Evangelista Purkyně University in Ústí nad Labem, Pasteurova 3544/1, Ústí nad Labem, 400 96, Czech Republic</t>
  </si>
  <si>
    <t>Konečný O., Faculty of Regional Development and International Studies, Mendel University in Brno, Brno, Czech Republic; Šilhan Z., Faculty of Economics and Administration, Department of Regional Economics and Administration, Masaryk University, Brno, Czech Republic; Chaloupková M., Faculty of Economics and Administration, Department of Regional Economics and Administration, Masaryk University, Brno, Czech Republic; Svobodová H., GaREP, Brno, Czech Republic</t>
  </si>
  <si>
    <t>Škrabal J., Department of Economics and Public Administration, School of Business Administration in Karvina, Silesian University in Opava, Czech Republic; Turečková K., Department of Economics and Public Administration, School of Business Administration in Karvina, Silesian University in Opava, Czech Republic; Nevima J., Department of Economics and Public Administration, School of Business Administration in Karvina, Silesian University in Opava, Czech Republic</t>
  </si>
  <si>
    <t>Klímová A., CDV – Transport Research Centre, Lisenska 33a, Brno, 636 00, Czech Republic; Pinho P., CITTA – Research Centre for Territory, Transports and Environment, Faculty of Engineering, University of Porto, Rua Dr Roberto Frias, s/n, Porto, 4200-465, Portugal</t>
  </si>
  <si>
    <t>Pileček R., Charles University, Faculty of Science, Department of Social Geography and Regional Development, Czech Republic</t>
  </si>
  <si>
    <t>Tetrevova L., Department of Economy and Management of Chemical and Food Industries, Faculty of Chemical Technology, University of Pardubice, Studentska 95, Pardubice, 532 10, Czech Republic; Jelinkova M., Department of Economy and Management of Chemical and Food Industries, Faculty of Chemical Technology, University of Pardubice, Studentska 95, Pardubice, 532 10, Czech Republic</t>
  </si>
  <si>
    <t>Slavíková L., Institute for Environmental and Economic Policy, J. E. Purkyně University in Ústi nad Labem, Czech Republic; Raška P., Department of Geography, Faculty of Science, J. E. Purkyně University in Ústi nad Labem, Czech Republic; Kopáček M., Department of Regional Development and Public Administration, J. E. Purkyně University in Ústi nad Labem, Czech Republic</t>
  </si>
  <si>
    <t>Šašinka P., Faculty of Economics and Administration, Department of Regional Economics and Administration, Masaryk University, Brno, Czech Republic; Kunc J., Faculty of Economics and Administration, Department of Regional Economics and Administration, Masaryk University, Brno, Czech Republic; Frantál B., Faculty of Science, Department of Geography, Palacky University in Olomouc, Olomouc, Czech Republic; Dvořák Z., Faculty of Economics and Administration, Department of Regional Economics and Administration, Masaryk University, Brno, Czech Republic</t>
  </si>
  <si>
    <t>Kukučková S., AssiDepartment of Finance, Faculty of Business and Economics, Mendel University in Brno, Czech Republic; Bakoš E., Department of Public Economics, Faculty of Economics and Administration, Masaryk University, Brno, Czech Republic</t>
  </si>
  <si>
    <t>Plaček M., Vysoká škola regionálního rozvoje a Bankovní institut—AMBIS, a.s, Praha 8, Czech Republic; Křápek M., Vysoká škola regionálního rozvoje a Bankovní institut—AMBIS, a.s, Praha 8, Czech Republic; Čadil J., Unicorn College, Praha 3, Czech Republic; Hamerníková B., Vysoká škola regionálního rozvoje a Bankovní institut—AMBIS, a.s, Praha 8, Czech Republic</t>
  </si>
  <si>
    <t>Voda P., Masaryk University, Brno, Czech Republic; Svačinová P., Masaryk University, Brno, Czech Republic</t>
  </si>
  <si>
    <t>Janoušková J., Silesian University in Opava, School of Business Administration in Karvina, Department of Finance and Accounting, Czech Republic; Sobotovičová Š., Silesian University in Opava, School of Business Administration in Karvina, Department of Finance and Accounting, Czech Republic</t>
  </si>
  <si>
    <t>Frantál B., Department of Environmental Geography, Institute of Geonics, The Czech Academy of Sciences, Brno, Czech Republic; Kunc J., Department of Environmental Geography, Institute of Geonics, The Czech Academy of Sciences, Brno, Czech Republic, Department of Regional Economics and Administration, Faculty of Economics and Administration, Masaryk University, Brno, Czech Republic; Jaňurová M., Department of Regional Economics and Administration, Faculty of Economics and Administration, Masaryk University, Brno, Czech Republic; Krejčí T., Department of Environmental Geography, Institute of Geonics, The Czech Academy of Sciences, Brno, Czech Republic</t>
  </si>
  <si>
    <t>Komárek M., Charles University, Faculty of Science, Department of Social Geography and Regional Development, Prague, Czech Republic; Chromý P., Charles University, Faculty of Science, Department of Social Geography and Regional Development, Prague, Czech Republic</t>
  </si>
  <si>
    <t>Minárik P., The Faculty of Social and Economic Studies of the Jan Evangelista Purkyně University in Ústí nad Labem, Moskevská 54, Ústí nad Labem, Czech Republic</t>
  </si>
  <si>
    <t>Šaradín P., Katedra politologie, Filozofická fakulta, Univerzita Palackého v Olomouci, Křížkovského 12, Olomouc, 771 80, Czech Republic; Outlý J., Katedra politologie, Metropolitní univerzita Praha, Czech Republic; Soukop M., Katedra politologie, Filozofická fakulta, Univerzita Palackého v Olomouci, Křížkovského 12, Olomouc, 771 80, Czech Republic; Vrabková I., Ekonomická fakulta, VŠB, Technická univerzita Ostrava, Czech Republic</t>
  </si>
  <si>
    <t>Hornek J., Institute of Political Studies, Faculty of Social Sciences, Charles University, Czech Republic; Jüptner P., Institute of Political Studies, Faculty of Social Sciences, Charles University, Czech Republic</t>
  </si>
  <si>
    <t>Vávra J., Department of Regional Management, Faculty of Economics, University of South Bohemia, Studentská 13, České Budějovice, 370 05, Czech Republic; Duží B., Department of Regional Management, Faculty of Economics, University of South Bohemia, Studentská 13, České Budějovice, 370 05, Czech Republic; Lapka M., Department of Regional Management, Faculty of Economics, University of South Bohemia, Studentská 13, České Budějovice, 370 05, Czech Republic; Cudlínová E., Department of Regional Management, Faculty of Economics, University of South Bohemia, Studentská 13, České Budějovice, 370 05, Czech Republic; Rikoon J.S., Division of Applied Social Sciences, College of Agriculture, Food and Natural Resources, University of Missouri, 200A Gentry Hall, Columbia, 65211, MO, United States</t>
  </si>
  <si>
    <t>Rybova K., Department of Geography, Jan Evangelista Purkyne University, Usti nad Labem, 400 96, Czech Republic</t>
  </si>
  <si>
    <t>Čermák D., Institute of Sociology of the Czech Academy of Sciences, Prague, Czech Republic; Mikešová R., Institute of Sociology of the Czech Academy of Sciences, Prague, Czech Republic</t>
  </si>
  <si>
    <t>Mikešová R., Charles University, Faculty of Science, Department of Social Geography and Regional Development, Prague, Czech Republic, Institute of Sociology of the Czech Academy of Sciences, Prague, Czech Republic</t>
  </si>
  <si>
    <t>Klusáček P., Institute of Geonics, Academy of Sciences of the Czech Republic, Drobného 28, Brno, 628 00, Czech Republic; Martinát S., School of Geography and Planning, Cardiff University, Glamorgan Building, King Edward VII Avenue, Cardiff, Wales, CF10 3WA, United Kingdom, Institute of Geonics, Academy of Sciences of the Czech Republic, Studentská 1768, Ostrava, 708 00, Czech Republic; Krejčí T., Institute of Geonics, Academy of Sciences of the Czech Republic, Drobného 28, Brno, 628 00, Czech Republic; Bartke S., German Environment Agency, Wörlitzer Platz 1, Dessau-Roßlau, 06844, Germany, UFZ – Helmholtz Centre for Environmental Research, Department of Economics, Permoserstr. 15, Leipzig, 04318, Germany</t>
  </si>
  <si>
    <t>Hudeček T., Czech Technical University in Prague, Czech Republic; Hnilička P., Pavel Hnilička Architekti, Czech Republic; Dlouhý M., University of Economics in Prague, Czech Republic; Leňo Cutáková L., Pavel Hnilička Architekti, Czech Republic; Leňo M., Prague Institute of Planning and Development, Czech Republic</t>
  </si>
  <si>
    <t>Osman R., Department of Geography, Faculty of Science, Masaryk University, Brno, Czech Republic; Mulíček O., Department of Geography, Faculty of Science, Masaryk University, Brno, Czech Republic; Seidenglanz D., Department of Geography, Faculty of Science, Masaryk University, Brno, Czech Republic</t>
  </si>
  <si>
    <t>Osman R., Institute of Geonics, The Czech Academy of Sciences, Brno, Czech Republic; Šerý O., Department of Geography, Masaryk University, Brno, Czech Republic; Alexandrescu F., Institute of Geonics, The Czech Academy of Sciences, Brno, Czech Republic; Malý J., Institute of Geonics, The Czech Academy of Sciences, Brno, Czech Republic; Mulíček O., Department of Geography, Masaryk University, Brno, Czech Republic</t>
  </si>
  <si>
    <t>Pospíšil P., Silesian University in Opava, School of Business Administration in Karviná, Univerzitní nám. 1934/3, Karviná, 733 40, Czech Republic; Lebiedzik M., Silesian University in Opava, School of Business Administration in Karviná, Univerzitní nám. 1934/3, Karviná, 733 40, Czech Republic</t>
  </si>
  <si>
    <t>Fiedor D., Department of Geography, Faculty of Science, Masaryk University, Brno, Czech Republic; Szczyrba Z., Department of Geography, Faculty of Science, Palacký University, Olomouc, Czech Republic; Šerý M., Department of Geography, Faculty of Science, Palacký University, Olomouc, Czech Republic; Smolová I., Department of Geography, Faculty of Science, Palacký University, Olomouc, Czech Republic; Toušek V., Department of Geography, Faculty of Science, Palacký University, Olomouc, Czech Republic</t>
  </si>
  <si>
    <t>Šilhánková V., Department of Regional Development, College of Regional Development, Žalanského 68/54, Prague, Czech Republic; Pondělíček M., Department of Regional Development, College of Regional Development, Žalanského 68/54, Prague, Czech Republic</t>
  </si>
  <si>
    <t>Soukopová J., Masaryk University, Faculty of Economics and Administration, Lipová 41a, Brno, 602 00, Czech Republic; Vaceková G., Masaryk University, Faculty of Economics and Administration, Lipová 41a, Brno, 602 00, Czech Republic; Klimovský D., Comenius University, Faculty of Arts, Múzejná ulica 2, Bratislava, 811 02, Slovakia</t>
  </si>
  <si>
    <t>Pánek J., Department of Development Studies, Palacky University Olomouc, Czech Republic; Pászto V., Department of Geoinformatics, Palacký University Olomouc, Czech Republic</t>
  </si>
  <si>
    <t>Smékalová L., Faculty of Management and Economics, Tomas Bata University in Zlin, Czech Republic; Grebeníček P., Faculty of Management and Economics, Tomas Bata University in Zlin, Czech Republic; Kučera F., Faculty of Management and Economics, Tomas Bata University in Zlin, Czech Republic</t>
  </si>
  <si>
    <t>Dušek J., Management and Marketing Services Department, College of European and Regional Studies, Žižkova tø. 6, Eèské Budìjovice, 37011, Czech Republic</t>
  </si>
  <si>
    <t>Tureckova K., Silesian University in Opava, Department of Economics and Public Administration, Karvina, 733 40, Czech Republic; Nevima J., Silesian University in Opava, Department of Economics and Public Administration, Karvina, 733 40, Czech Republic</t>
  </si>
  <si>
    <t>Pixová M., Institute of Sociological Studies, Faculty of Social Sciences, Charles University, U Kříže 8, Prague 5, 158 00, Czech Republic</t>
  </si>
  <si>
    <t>Tureckova K., School of Business Administration in Karvina, Silesian University in Opava, Karvina, 733 40, Czech Republic; Martinat S., School of Business Administration in Karvina, Silesian University in Opava, Karvina, 733 40, Czech Republic; Skrabal J., School of Business Administration in Karvina, Silesian University in Opava, Karvina, 733 40, Czech Republic; Chmielova P., School of Business Administration in Karvina, Silesian University in Opava, Karvina, 733 40, Czech Republic; Nevima J., School of Business Administration in Karvina, Silesian University in Opava, Karvina, 733 40, Czech Republic</t>
  </si>
  <si>
    <t>Janský P., Faculty of Social Sciences, Institute of Economic Studies, Charles University, Praha, Czech Republic, CERGE-EI, a joint workplace of Charles University and the Economics Institute of the Academy of Sciences of the Czech Republic, Prague, Czech Republic; Křehlík T., Faculty of Social Sciences, Institute of Economic Studies, Charles University, Praha, Czech Republic, CERGE-EI, a joint workplace of Charles University and the Economics Institute of the Academy of Sciences of the Czech Republic, Prague, Czech Republic; Skuhrovec J., Faculty of Social Sciences, Institute of Economic Studies, Charles University, Praha, Czech Republic, CERGE-EI, a joint workplace of Charles University and the Economics Institute of the Academy of Sciences of the Czech Republic, Prague, Czech Republic</t>
  </si>
  <si>
    <t>Vaishar A., Mendel University, Brno, Czech Republic; Pavlu A., Mendel University, Brno, Czech Republic</t>
  </si>
  <si>
    <t>Maškarinec P., Jan Evangelista Purkyně University in Ústí nad Labem, Faculty of Arts, Pasteurova 3571/13, Ústí nad Labem, 400 96, Czech Republic; Klimovský D., Comenius University in Bratislava, Faculty of Arts, Gondova 2, Bratislava, 814 99, Slovakia</t>
  </si>
  <si>
    <t>Balík S., Katedra politologie, Fakulta sociálních studií MU, Brno, Czech Republic</t>
  </si>
  <si>
    <t>Sedmihradska L., Department of Public Finance, University of Economics, Prague, Czech Republic</t>
  </si>
  <si>
    <t>Bera M.K., Institute of Economic Growth, Delhi, India; Daněk P., Department of Geography, Masaryk University, Brno, Czech Republic</t>
  </si>
  <si>
    <t>Dopitová M., Department of Civil Society Studies, Faculty of Humanities, Charles University, Prague, Czech Republic</t>
  </si>
  <si>
    <t>Kveton V., Department of Social Geography and Regional Development, Charles University, Prague, Czech Republic; Louda J., Department of Environmental Economics, University of Economics, Prague, Czech Republic; Slavik J., Department of Environmental Economics, University of Economics, Prague, Czech Republic; Pelucha M., Department of Structural Policy and Regional Development, University of South Bohemia, Ceske Budejovice, Czech Republic</t>
  </si>
  <si>
    <t>Balík S., Department of Political Science, Faculty of Social Studies, Masaryk University, Czech Republic</t>
  </si>
  <si>
    <t>Ryšavý D., Department of Sociology, Andragogy and Cultural Anthropology, Palacký University, Olomouc, Czech Republic</t>
  </si>
  <si>
    <t>Hána D., Charles University in Prague, Faculty of Science, Department of Social Geography and Regional Development, Albertov 6, Praha 2, 128 43, Czech Republic</t>
  </si>
  <si>
    <t>Fialová D., Charles University in Prague, Faculty of Science, Department of Social Geography and Regional Development, Albertov 6, Praha, 128 43, Czech Republic; Vágner J., Charles University in Prague, Faculty of Science, Department of Social Geography and Regional Development, Albertov 6, Praha, 128 43, Czech Republic</t>
  </si>
  <si>
    <t>Podhrázská J., Research Institute for Water and Soil Conservation Prague, Lidická 25/27, Brno, 60200, Czech Republic; Vaishar A., Mendel University in Brno, Zemědělská 1, Brno, 61300, Czech Republic; Toman F., Mendel University in Brno, Zemědělská 1, Brno, 61300, Czech Republic; Knotek J., Mendel University in Brno, Zemědělská 1, Brno, 61300, Czech Republic; Ševelová M., Mendel University in Brno, Zemědělská 1, Brno, 61300, Czech Republic; Stonawská K., Mendel University in Brno, Zemědělská 1, Brno, 61300, Czech Republic; Vasylchenko A., Mendel University in Brno, Zemědělská 1, Brno, 61300, Czech Republic; Karásek P., Research Institute for Water and Soil Conservation Prague, Lidická 25/27, Brno, 60200, Czech Republic</t>
  </si>
  <si>
    <t>Vojtíšková K., Institute of Sociology, Czech Academy of Sciences, Jilska 1, Prague, 11000, Czech Republic; Poláková M., Institute of Sociology, Czech Academy of Sciences, Jilska 1, Prague, 11000, Czech Republic; Patočková V., Institute of Sociology, Czech Academy of Sciences, Jilska 1, Prague, 11000, Czech Republic</t>
  </si>
  <si>
    <t>Hurrle J., Charles University, Faculty of Sciences, Department of Social Geography and Regional Development, Prague, Czech Republic; Sýkora L., Charles University, Faculty of Sciences, Department of Social Geography and Regional Development, Prague, Czech Republic; Trlifajová L., Charles University, Faculty of Social Sciences, Department of Public and Social Policy, Prague, Czech Republic; Kučera P., Charles University, Faculty of Sciences, Department of Social Geography and Regional Development, Prague, Czech Republic</t>
  </si>
  <si>
    <t>Hlaváček P., Department of Regional Development and Public Administration, Jan Evangelista Purkyně University, Ústí nad Labem, 400 96, Czech Republic; Raška P., Department of Geography, Faculty of Science, Jan Evangelista Purkyně University, Ústí nad Labem, 400 96, Czech Republic; Balej M., Department of Geography, Faculty of Science, Jan Evangelista Purkyně University, Ústí nad Labem, 400 96, Czech Republic</t>
  </si>
  <si>
    <t>Novotny V., Czech University of Life Sciences Prague, Faculty of Environmental Sciences, Kamýcká 129, Prague, 165 21, Czech Republic; Wranová A., Czech University of Life Sciences Prague, Faculty of Environmental Sciences, Kamýcká 129, Prague, 165 21, Czech Republic; Trevisan J., Freelance Landscape Architect, Trevisan Atelier, Zahradní 290, Mšeno, 277 35, Czech Republic</t>
  </si>
  <si>
    <t>Maskarinec P., Department of Political Science and Philosophy, Philosophical Faculty, Jan Evangelista Purkynĕ University, Pasteurova 3571/13, Ústí nad Labem, 400 96, Czech Republic</t>
  </si>
  <si>
    <t>Martinát S., Silesian University in Opava, Karvina, 733 40, Czech Republic; Kunc J., Masaryk University, Brno, 602 00, Czech Republic; Klusáček P., Mendel University, Brno, 613 00, Czech Republic; Krejčí T., Mendel University, Brno, 613 00, Czech Republic; Navrátil J., University of South Bohemia in Ceske Budejovice, Ceske Budejovice, 370 05, Czech Republic; Vnenková J., Silesian University in Opava, Karvina, 733 40, Czech Republic; Černík J., Masaryk University, Brno, 602 00, Czech Republic</t>
  </si>
  <si>
    <t>Bernard J., Institute of Sociology, Academy of Sciences, Sociologický ústav Akademie věd České republiky, Jilská 1, Praha 1, 110 00, Czech Republic</t>
  </si>
  <si>
    <t>Šifta M., Faculty of Science, Department of Social Geography and Regional Development, Charles University in Prague, Prague, Czech Republic</t>
  </si>
  <si>
    <t>Ochrana F., Institute of Sociological Studies, Faculty of Social Sciences, Charles University, Prague, Czech Republic; Pavel J., Faculty of Finance and Accounting, University of Economics, Prague, Czech Republic</t>
  </si>
  <si>
    <t>Bernard J., Sociologický ústav AV ČR, v.v.i., 110 00 Praha 1, Jilská 1, Czech Republic</t>
  </si>
  <si>
    <t>Vackova B., IVRIS, Fakulta socialnfch studif Masarykovy univerzity, Brno, Czech Republic; Galcanova L., IVRIS, Fakulta socialnfch studif Masarykovy univerzity, Brno, Czech Republic; Hofirek O., IVRIS, Fakulta socialnfch studif Masarykovy univerzity, Brno, Czech Republic</t>
  </si>
  <si>
    <t>Špačková P., Charles University in Prague, Faculty of Science, Department of Social Geography and Regional Development, Prague 2 128 43, Albertov 6, Czech Republic; Ouředníček M., Charles University in Prague, Faculty of Science, Department of Social Geography and Regional Development, Prague 2 128 43, Albertov 6, Czech Republic</t>
  </si>
  <si>
    <t>Posová D., Univerzita Karlova v Praze, Přírodovědecká fakulta, Katedra sociální geografie a regionálního rozvoje, 128 43 Praha 2, Albertov 6, Czech Republic; Sýkora L., Univerzita Karlova v Praze, Přírodovědecká fakulta, Katedra sociální geografie a regionálního rozvoje, 128 43 Praha 2, Albertov 6, Czech Republic</t>
  </si>
  <si>
    <t>Novák J., Katedra socidlni geografie a regiondlnfho rozvoje, Pffrodov́iecka' fakulta, Univerzity Karlovy v Praze, 128 43 Praha 2, Albertov 6, Czech Republic; Netrdová P., Katedra socidlni geografie a regiondlnfho rozvoje, Pffrodov́iecka' fakulta, Univerzity Karlovy v Praze, 128 43 Praha 2, Albertov 6, Czech Republic</t>
  </si>
  <si>
    <t>Pileček J., Department of Social Geography and Regional Development, Faculty of Science, Charles University in Prague, 128 43 Prague 2, Czech Republic</t>
  </si>
  <si>
    <t>Matoušek R., Department of Social Geography and Regional Development, Faculty of Science, Charles University in Prague, 128 43 Prague 2, Czech Republic; Sýkora L., Department of Social Geography and Regional Development, Faculty of Science, Charles University in Prague, 128 43 Prague 2, Czech Republic</t>
  </si>
  <si>
    <t>Slavíková L., Institute for Economic and Environmental Policy (IEEP), University of Economics - Prague, Prague 3, CZ-130 67, W. Churchill Square 4, Czech Republic; Jílkova J., Institute for Economic and Environmental Policy (IEEP), University of Economics - Prague, Prague 3, CZ-130 67, W. Churchill Square 4, Czech Republic</t>
  </si>
  <si>
    <t>Bernard J., Sociologický ústav AV ĈR, V.v.i., Praha, Czech Republic</t>
  </si>
  <si>
    <t>Horakova H., Metropolitní Univerzita Praha, Univerzita Pardubice, Studentska 95, Dubecska 10, Czech Republic</t>
  </si>
  <si>
    <t>Klusáček P., Institute of Geonics, Academy of Sciences of the Czech Republic, Department of Environmental Geography, 602 00 Brno, Drobného 28, Czech Republic; Krejčí T., Institute of Geonics, Academy of Sciences of the Czech Republic, Department of Environmental Geography, 602 00 Brno, Drobného 28, Czech Republic; Kunc J., Institute of Geonics, Academy of Sciences of the Czech Republic, Department of Environmental Geography, 602 00 Brno, Drobného 28, Czech Republic; Martinát S., Institute of Geonics, Academy of Sciences of the Czech Republic, Department of Environmental Geography, 602 00 Brno, Drobného 28, Czech Republic; Nováková E., Institute of Geonics, Academy of Sciences of the Czech Republic, Department of Environmental Geography, 602 00 Brno, Drobného 28, Czech Republic</t>
  </si>
  <si>
    <t>Žúborová V., University of Cyril and Methodius in Trnava, 91701 Trnava, Bučianska 4/A, Slovakia; Zoran A.G., 8000 Novo mesto, Novi trg 5, Slovenia; Mlakar L.M., 8000 Novo mesto, Novi trg 5, Slovenia</t>
  </si>
  <si>
    <t>Jakešová L., Department of Applied and Landscape Ecology, Mendel University in Brno, 61300 Brno, Zemědělská 1, Czech Republic; Vaishar A., Department of Applied and Landscape Ecology, Mendel University in Brno, 61300 Brno, Zemědělská 1, Czech Republic</t>
  </si>
  <si>
    <t>Our̂edníĉek M., Univerzita Karlova v Praze, Pr̂írodovêdecká fakulta, Czech Republic; Ŝpaĉková P., Univerzita Karlova v Praze, Pr̂írodovêdecká fakulta, Czech Republic; Fer̂trová M., Univerzita Karlova v Praze, Pr̂írodovêdecká fakulta, Czech Republic</t>
  </si>
  <si>
    <t>Štemberková R., Jihočeská Univerzita v Českých Budějovicích, Pedagogická Fakulta, Katedra Geografie, 37001 České Budějovice, Branišovská 31a, Czech Republic, Univerzita Karlova v Praze, Přírodovědecká Fakulta, Katedra Sociální Geografie Regionálního Rozvoje, Praha 2, 128 43, Albertov 6, Czech Republic</t>
  </si>
  <si>
    <t>Matoušek R., Univerzita Karlova v Praze, Přírodovìdecká Fakulta, Katedra Sociální Geografie a Regionálního Rozvoje, 128 43 Praha 2, Albertov 6, Czech Republic</t>
  </si>
  <si>
    <t>Sýkora L., Charles University in Prague, Faculty of Science, Department of Social GeograpandRegional Development, Prague, Czech Republic; Mulíček O., Masaryk University, Faculty of Science, Department ofGeography, Brno, Czech Republic</t>
  </si>
  <si>
    <t>Pavel J., Vysoká Škola Ekonomická v Praze, Czech Republic, University of Economics, CZ - 130 67 Praha 3, nám. W. Churchilla 4, Czech Republic</t>
  </si>
  <si>
    <t>Ryšavý D., Filozofická Fakulta Univerzity Palackého, Olomouc, Czech Republic, Katedra Sociologie a Andragogiky, Filozofická Fakulta, Univerzity Palackého, 771 47 Olomouc, Wurmova 7, Czech Republic</t>
  </si>
  <si>
    <t>Frantál B., Institute of Geonics, v.v.i., Branch Brno, Czech Academy of Science, 602 00 Brno, Drobného 28, Czech Republic; Kučera P., Masaryk University, Faculty of Science, Institute of Geography, 611 37 Brno, Kotlářská 2, Czech Republic</t>
  </si>
  <si>
    <t>Seidl T., Pracoviště autorů: Univerzita Karlova u Praze, Přírodovědecká fakulta, Katedra sociální geografie a regionálního rozuoje, Praha 2, Albertov 6, 128 43, Czech Republic; Chromý P., Pracoviště autorů: Univerzita Karlova u Praze, Přírodovědecká fakulta, Katedra sociální geografie a regionálního rozuoje, Praha 2, Albertov 6, 128 43, Czech Republic</t>
  </si>
  <si>
    <t>Konopásek Z., Centre for Theoretical Study, Charles University, Prague/Academy of Sciences, Prague, Czech Republic, Masaryk University, Brno, Czech Republic; Stöckelová T., Centre for Theoretical Study, Charles University, Prague/Academy of Sciences, Prague, Czech Republic; Zamykalová L., Centre for Theoretical Study, Charles University, Prague/Academy of Sciences, Prague, Czech Republic, Faculty of Social Science, Charles University, Prague, Czech Republic</t>
  </si>
  <si>
    <t>Seidl T., Charles University in Prague, Faculty of Science, Department of Social Geography and Regional Development, 128 43 Prague 2, Albertov 6, Czech Republic; Chromý P., Charles University in Prague, Faculty of Science, Department of Social Geography and Regional Development, 128 43 Prague 2, Albertov 6, Czech Republic; Habartová P., Charles University in Prague, Faculty of Science, Department of Demography and Geodemography, 128 43 Prague 2, Albertov 6, Czech Republic</t>
  </si>
  <si>
    <t>Vail B.J., Department of Sociology, Faculty of Social Studies, Masaryk University, Brno, Brno-st..ed 602 00, Jostova 10, Czech Republic</t>
  </si>
  <si>
    <t>Perlín R., Univerzita Karlova v Praze, Přírodovědecká Fakulta, Katedra Sociální Geografie a Regionálního Rozvoje, 128 43, Praha 2, Albertov 6, Czech Republic; Kučerová S., Univerzita Karlova v Praze, Přírodovědecká Fakulta, Katedra Sociální Geografie a Regionálního Rozvoje, 128 43, Praha 2, Albertov 6, Czech Republic; Kučera Z., Univerzita Karlova v Praze, Přírodovědecká Fakulta, Katedra Sociální Geografie a Regionálního Rozvoje, 128 43, Praha 2, Albertov 6, Czech Republic</t>
  </si>
  <si>
    <t>Havlíček T., Charles University in Prague, Faculty of Science, Department of Social Geography and Regional Development, Prague, Czech Republic</t>
  </si>
  <si>
    <t>Blažek J., Charles University, Faculty of Science, Dept. of Social Geogr./Reg. Devmt., Prague 2 128 43, Albertov 6, Czech Republic</t>
  </si>
  <si>
    <t>Ryšavý D., Katedra Sociologie A Andragogiky, Filozofická Fakulta Univerzity Palackého, Tř, 772 00 Olomouc, Svobody 26, Czech Republic; Šaradín P., Katedra Sociologie A Andragogiky, Filozofická Fakulta Univerzity Palackého, Tř, 772 00 Olomouc, Svobody 26, Czech Republic</t>
  </si>
  <si>
    <t>Čermák D., Sociologický Ústav AV ČR, V.v.i., 110 00 Praha 1, Jilská 1, Czech Republic; Stachová J., Sociologický Ústav AV ČR, V.v.i., 110 00 Praha 1, Jilská 1, Czech Republic</t>
  </si>
  <si>
    <t>Maier K., Czech Technical University, National Chung-Hsing University, Prague, CZ 16634, Thákurova 7, Czech Republic</t>
  </si>
  <si>
    <t>Blažek J., Department of Social Geography and Regional Development, Charles University, Praha 2, 128 43, Albertov 6, Czech Republic</t>
  </si>
  <si>
    <t>Mikulík O., Institute of Geonics, Czech Acad. of Sciences, Branch Brno, Brno 602 00, Drobného 28, Czech Republic; Kolibová B., Institute of Geonics, Czech Acad. of Sciences, Branch Brno, Brno 602 00, Drobného 28, Czech Republic; Havrlant M., Institute of Geonics, Czech Acad. of Sciences, Branch Brno, Brno 602 00, Drobného 28, Czech Republic</t>
  </si>
  <si>
    <t>Maier K., Czech Technical Univ. in Prague, CZ 16634 Praha 6, Thakurova 7, Czech Republic</t>
  </si>
  <si>
    <t>Surazska W., Department of Comparative Politics, University of Bergen, N-5007, Christiesgt. 15, Norway; Blazek J., Charles University, Institute of Geography, 116 36 Prague 1, Albertov 4, Czech Republic</t>
  </si>
  <si>
    <t>10.2478/geosc-2023-0004</t>
  </si>
  <si>
    <t>10.1016/j.cities.2022.103640</t>
  </si>
  <si>
    <t>10.21029/JAEL.2023.34.91</t>
  </si>
  <si>
    <t>10.1016/j.landusepol.2021.105949</t>
  </si>
  <si>
    <t>10.1016/j.cities.2021.103527</t>
  </si>
  <si>
    <t>10.1177/1078087421992879</t>
  </si>
  <si>
    <t>10.1016/j.cities.2023.104285</t>
  </si>
  <si>
    <t>10.37040/geografie.2023.014</t>
  </si>
  <si>
    <t>10.37040/geografie.2023.005</t>
  </si>
  <si>
    <t>10.2478/nispa-2022-0005</t>
  </si>
  <si>
    <t>10.1080/09540962.2022.2154950</t>
  </si>
  <si>
    <t>10.1016/j.jrurstud.2022.12.013</t>
  </si>
  <si>
    <t>10.14712/23361980.2023.9</t>
  </si>
  <si>
    <t>10.2478/cejpp-2021-0004</t>
  </si>
  <si>
    <t>10.33542/GC2021-2-06</t>
  </si>
  <si>
    <t>10.34135/sjps.210202</t>
  </si>
  <si>
    <t>10.3390/w13152098</t>
  </si>
  <si>
    <t>10.14712/23361980.2020.21</t>
  </si>
  <si>
    <t>10.1016/j.cities.2020.103074</t>
  </si>
  <si>
    <t>10.2478/mgrsd-2020-0042</t>
  </si>
  <si>
    <t>10.3390/su12177186</t>
  </si>
  <si>
    <t>10.3390/su13115950</t>
  </si>
  <si>
    <t>10.1080/09654313.2020.1764913</t>
  </si>
  <si>
    <t>10.24193/tras.64E.8</t>
  </si>
  <si>
    <t>10.1016/j.cstp.2020.08.005</t>
  </si>
  <si>
    <t>10.14712/23361980.2021.15</t>
  </si>
  <si>
    <t>10.3390/su11082308</t>
  </si>
  <si>
    <t>10.1111/jfr3.12474</t>
  </si>
  <si>
    <t>10.1080/09654313.2019.1569597</t>
  </si>
  <si>
    <t>10.2478/nispa-2019-0016</t>
  </si>
  <si>
    <t>10.1177/2158244020978232</t>
  </si>
  <si>
    <t>10.1177/1078087418824671</t>
  </si>
  <si>
    <t>10.1016/j.landusepol.2018.11.048</t>
  </si>
  <si>
    <t>10.24193/tras.59E.3</t>
  </si>
  <si>
    <t>10.37040/geografie2020125040423</t>
  </si>
  <si>
    <t>10.34135/sjps.200102</t>
  </si>
  <si>
    <t>10.13060/00380288.2019.55.4.475</t>
  </si>
  <si>
    <t>10.2478/nispa-2020-0002</t>
  </si>
  <si>
    <t>10.1016/j.landusepol.2019.03.005</t>
  </si>
  <si>
    <t>10.3390/su11072030</t>
  </si>
  <si>
    <t>10.37040/GEOGRAFIE2020125010093</t>
  </si>
  <si>
    <t>10.37040/geografie2019124040411</t>
  </si>
  <si>
    <t>10.1016/j.landusepol.2018.11.045</t>
  </si>
  <si>
    <t>10.1177/0042098018813268</t>
  </si>
  <si>
    <t>10.1080/09654313.2019.1623866</t>
  </si>
  <si>
    <t>10.1080/00167223.2019.1693903</t>
  </si>
  <si>
    <t>10.1515/danb-2017-0003</t>
  </si>
  <si>
    <t>10.1515/mgr-2017-0010</t>
  </si>
  <si>
    <t>10.1016/j.jup.2017.09.005</t>
  </si>
  <si>
    <t>10.4018/IJEPR.2017010101</t>
  </si>
  <si>
    <t>10.1515/euco-2017-0021</t>
  </si>
  <si>
    <t>10.21163/GT_2018.132.11</t>
  </si>
  <si>
    <t>10.1007/s11266-018-0011-1</t>
  </si>
  <si>
    <t>10.21163/GT_2017.122.13</t>
  </si>
  <si>
    <t>10.1080/09654313.2016.1233168</t>
  </si>
  <si>
    <t>10.14712/23361980.2018.5</t>
  </si>
  <si>
    <t>10.2478/nispa-2018-0017</t>
  </si>
  <si>
    <t>10.1108/DPM-01-2017-0004</t>
  </si>
  <si>
    <t>10.5817/soc2016-2-73</t>
  </si>
  <si>
    <t>10.1080/09654313.2012.753994</t>
  </si>
  <si>
    <t>10.5817/soc2016-1-73</t>
  </si>
  <si>
    <t>10.1080/13572334.2015.1134907</t>
  </si>
  <si>
    <t>10.14712/23361980.2014.17</t>
  </si>
  <si>
    <t>10.14712/23361980.2014.11</t>
  </si>
  <si>
    <t>10.1515/euco-2015-0010</t>
  </si>
  <si>
    <t>10.1080/10632921.2015.1121183</t>
  </si>
  <si>
    <t>10.37040/geografie2016121040544</t>
  </si>
  <si>
    <t>10.1016/j.habitatint.2016.04.001</t>
  </si>
  <si>
    <t>10.1515/esrp-2015-0006</t>
  </si>
  <si>
    <t>10.1111/soru.12060</t>
  </si>
  <si>
    <t>10.1080/00167223.2016.1188021</t>
  </si>
  <si>
    <t>10.1016/j.cities.2011.09.002</t>
  </si>
  <si>
    <t>10.14712/23361980.2015.34</t>
  </si>
  <si>
    <t>10.14712/23361980.2015.33</t>
  </si>
  <si>
    <t>10.1080/00343400903380390</t>
  </si>
  <si>
    <t>10.2478/euco-2013-0002</t>
  </si>
  <si>
    <t>10.4335/12.3.533-546(2014)</t>
  </si>
  <si>
    <t>10.37040/geografie2013118020138</t>
  </si>
  <si>
    <t>10.1080/17535060903319228</t>
  </si>
  <si>
    <t>10.18267/j.polek.619</t>
  </si>
  <si>
    <t>10.1177/0162243907306699</t>
  </si>
  <si>
    <t>10.1504/IJSSOC.2009.027621</t>
  </si>
  <si>
    <t>10.1080/09654310120073775</t>
  </si>
  <si>
    <t>10.1007/BF01122118</t>
  </si>
  <si>
    <t>10.1080/713691901</t>
  </si>
  <si>
    <t>10.1068/c140003</t>
  </si>
  <si>
    <t>2213624X</t>
  </si>
  <si>
    <t>1753318X</t>
  </si>
  <si>
    <t>1214813X</t>
  </si>
  <si>
    <t>0263774X</t>
  </si>
  <si>
    <t>Grantová Agentura České Republiky, GA ČR, (20-04551S)</t>
  </si>
  <si>
    <t>Central European Academy</t>
  </si>
  <si>
    <t>Univerzita Palackého v Olomouci</t>
  </si>
  <si>
    <t>Grantová Agentura České Republiky, GA ČR, (17-20569S); Masarykova Univerzita, MU, (MUNI/A/1044/2019)</t>
  </si>
  <si>
    <t>Mintek; Erasmus+</t>
  </si>
  <si>
    <t>Univerzita Karlova v Praze, UK, (260566)</t>
  </si>
  <si>
    <t>Grantová Agentura České Republiky, GA ČR, (19-06020S); Vedecká Grantová Agentúra MŠVVaŠ SR a SAV, VEGA, (1/0029/21)</t>
  </si>
  <si>
    <t>Narodowe Centrum Nauki, NCN, (2021/43/I/HS4/00678)</t>
  </si>
  <si>
    <t>Deutsche Forschungsgemeinschaft, DFG, (391,073,923); Grantová Agentura České Republiky, GA ČR, (18–05704J)</t>
  </si>
  <si>
    <t>Grantová Agentura České Republiky, GA ČR, (眃紁砃瘃笃簃缀S)</t>
  </si>
  <si>
    <t>Socio?economic Development of Society; Technology Agency of the Czech Republic, TACR, (TL02000060)</t>
  </si>
  <si>
    <t>Charles Univer-Hendl; European Commission, EC</t>
  </si>
  <si>
    <t>Masarykova Univerzita, MU, (MUNI/A/1359/2019)</t>
  </si>
  <si>
    <t>Grantová Agentura České Republiky, GA ČR, (GA19-06020S)</t>
  </si>
  <si>
    <t>Grantová Agentura České Republiky, GA ČR, (GA20-02098S)</t>
  </si>
  <si>
    <t>European Commission, EC</t>
  </si>
  <si>
    <t>Technology Agency of the Czech Republic, TACR, (TL01000462); Cohesion Fund</t>
  </si>
  <si>
    <t>Faculty of Economics and Administration; Technology Agency of the Czech Republic, TACR, (TL01000547); Mendelova Univerzita v Brně, MENDELU, (FRRMS_IGA_2018/011); Masarykova Univerzita, MU, (MUNI/A /1044/2018, MUNI/A/1137/2018)</t>
  </si>
  <si>
    <t>Ministerstvo Průmyslu a Obchodu, MPO</t>
  </si>
  <si>
    <t>Operational Programme Research and Development for Innovation, (CZ.1.05/2.1.00/03.0064); Ministerstvo Školství, Mládeže a Tělovýchovy, MŠMT, (LO1610)</t>
  </si>
  <si>
    <t>Univerzita Karlova v Praze, UK, (265521)</t>
  </si>
  <si>
    <t>Grantová Agentura České Republiky, GA ČR, (GA16-02521S)</t>
  </si>
  <si>
    <t>Faculty of Economics and Administration; University of Olomouc; Univerzita Palackého v Olomouci; Masarykova Univerzita, MU, (MUNI/A/0994/2017)</t>
  </si>
  <si>
    <t>Grantová Agentura České Republiky, GA ČR, (GA18-16928S)</t>
  </si>
  <si>
    <t>Ministry of Education, Youth and Sports Czech Republic</t>
  </si>
  <si>
    <t>Faculty of Economics and Administration; Technology Agency of the Czech Republic, TACR; Masarykova Univerzita, MU, (MUNI/A/0976/2016)</t>
  </si>
  <si>
    <t>Grantová Agentura České Republiky, GA ČR, (P410/12/G113)</t>
  </si>
  <si>
    <t>Faculty of Economics, University of South Bohemia</t>
  </si>
  <si>
    <t>Grantová Agentura České Republiky, GA ČR, (GA16-01331S)</t>
  </si>
  <si>
    <t>INSPIRATION, (681256); Integrated Spatial Planning, Land Use and Soil Management Research Action; Horizon 2020 Framework Programme, H2020, (663830); Technology Agency of the Czech Republic, TACR; Horizon 2020</t>
  </si>
  <si>
    <t>Technology Agency of the Czech Republic, TACR, (2016TD03000280)</t>
  </si>
  <si>
    <t>Grantová Agentura České Republiky, GA ČR, (GA17-16097S)</t>
  </si>
  <si>
    <t>Grant Agency of Masaryk University, (MUNI/A/1576/2018); Grantová Agentura České Republiky, GA ČR, (17-26934S)</t>
  </si>
  <si>
    <t>Iceland, Liechtenstein and Norway, (IGA VŠRR 6/2016)</t>
  </si>
  <si>
    <t>Grantová Agentura České Republiky, GA ČR, (GA15-08032S); Agentúra na Podporu Výskumu a Vývoja, APVV, (APVV-15-0306)</t>
  </si>
  <si>
    <t>Grantová Agentura České Republiky, GA ČR</t>
  </si>
  <si>
    <t>Faculty of Arts and Sciences, FAS; Mendelova Univerzita v Brně, MENDELU, (SP2160521)</t>
  </si>
  <si>
    <t>European Commission, EC; Grantová Agentura České Republiky, GA ČR, (GA17-15887S)</t>
  </si>
  <si>
    <t>European Union and Sir Ratan Tata Fellowship of Institute of Economic Growth</t>
  </si>
  <si>
    <t>European Commission, EC, (GILDED SSH7-CT-2008 – 225383); Grantová Agentura České Republiky, GA ČR, (GACR P404/11/1962)</t>
  </si>
  <si>
    <t>Grant Agency of the Charles University in Prague, (1576214); Grantová Agentura České Republiky, GA ČR, (P404/12/0648)</t>
  </si>
  <si>
    <t>City, University of London, City</t>
  </si>
  <si>
    <t>Grantová Agentura České Republiky, GA ČR; Ministerstvo Životního Prostředí, MŽP, (404/10/0523)</t>
  </si>
  <si>
    <t>Grantová Agentura České Republiky, GA ČR, (404/12/1040)</t>
  </si>
  <si>
    <t>Ministry for Regional Development of the Czech Republic, (WD-40-07-1); Ministerstvo Školství, Mládeže a Tělovýchovy, MŠMT, (MSM0021620831); Grantová Agentura České Republiky, GA ČR, (403/06/P232)</t>
  </si>
  <si>
    <t xml:space="preserve">Czech Journal </t>
  </si>
  <si>
    <t>Scopus</t>
  </si>
  <si>
    <t>Yes</t>
  </si>
  <si>
    <t>Pál, Ádám; Radvan, Michal</t>
  </si>
  <si>
    <t xml:space="preserve">Hájek, Lukáš   </t>
  </si>
  <si>
    <t xml:space="preserve">Dvořák, Tomáš    </t>
  </si>
  <si>
    <t>Soukopová, Jana; Vaceková, Gabriela</t>
  </si>
  <si>
    <t>Nový, Michal</t>
  </si>
  <si>
    <t>Instituce</t>
  </si>
  <si>
    <t>1993-2023</t>
  </si>
  <si>
    <t>Sociologický ústav AV ČR</t>
  </si>
  <si>
    <t>Středoevropské politické studie (SEPS)</t>
  </si>
  <si>
    <t>1999-2018</t>
  </si>
  <si>
    <t>Mezinárodní politologický ústav MU</t>
  </si>
  <si>
    <t>2009-2023</t>
  </si>
  <si>
    <t>FSV UK</t>
  </si>
  <si>
    <t>Politologický časopis - Czech Journal of Political Science</t>
  </si>
  <si>
    <t>2005-2023</t>
  </si>
  <si>
    <t>MUP</t>
  </si>
  <si>
    <t>Politologická revue</t>
  </si>
  <si>
    <t>1993-2021</t>
  </si>
  <si>
    <t>Česká společnost pro politické vědy</t>
  </si>
  <si>
    <t>Contemporary European Studies</t>
  </si>
  <si>
    <t>2006-2018</t>
  </si>
  <si>
    <t>Palackého univerzita Olomouc</t>
  </si>
  <si>
    <t xml:space="preserve">Geografie </t>
  </si>
  <si>
    <t>1990-2023</t>
  </si>
  <si>
    <t>Česká geografická společnost</t>
  </si>
  <si>
    <t>2004-2023</t>
  </si>
  <si>
    <t>Masarykova univerzita Brno</t>
  </si>
  <si>
    <t>Mezinárodní vztahy</t>
  </si>
  <si>
    <t>Ústav mezinárodních vztahů</t>
  </si>
  <si>
    <t>Rexter</t>
  </si>
  <si>
    <t>2009-2017</t>
  </si>
  <si>
    <t>Centrum pro bezpečnostní a strategická studia, o.s</t>
  </si>
  <si>
    <t>2012-2023</t>
  </si>
  <si>
    <t>Masarykovým ústavem Českého vysokého učení technického v Praze</t>
  </si>
  <si>
    <t>Agricultural Economics (AGRICECON)</t>
  </si>
  <si>
    <t>Czech Academy of Agricultural Sciences</t>
  </si>
  <si>
    <t>1997-2023</t>
  </si>
  <si>
    <t>Prague University of Economics and Business.</t>
  </si>
  <si>
    <t>Acta Faculty Filozofické ZČU v Plzni</t>
  </si>
  <si>
    <t>2009-2022</t>
  </si>
  <si>
    <t>Faculty of Arts, University of West Bohemia</t>
  </si>
  <si>
    <t>ACC Journal</t>
  </si>
  <si>
    <t>Technická univerzita v Liberci</t>
  </si>
  <si>
    <t>Palacký University Olomouc, Faculty of Science through its Department of Geography</t>
  </si>
  <si>
    <t>Trendy ekonomiky a managementu</t>
  </si>
  <si>
    <t>2007-2022</t>
  </si>
  <si>
    <t>Fakulta podnikatelská VUT v Brně</t>
  </si>
  <si>
    <t>ALPPI Annual of Language &amp; Politics and Politics of Identity</t>
  </si>
  <si>
    <t>2007-2016</t>
  </si>
  <si>
    <t>Současná Evropa</t>
  </si>
  <si>
    <t>2009-2019</t>
  </si>
  <si>
    <t xml:space="preserve"> Prague University of Economics and Business</t>
  </si>
  <si>
    <t>2011-2022</t>
  </si>
  <si>
    <t>Vysoká škola regionálního rozvoje a bankovní institut - AMBIS</t>
  </si>
  <si>
    <t>1996-2023</t>
  </si>
  <si>
    <t>University of Pardubice</t>
  </si>
  <si>
    <t>2013-2023</t>
  </si>
  <si>
    <t>PRIGO University College</t>
  </si>
  <si>
    <t>Czech and Slovak Journal of Humanities</t>
  </si>
  <si>
    <t>Palacký University Olomouc</t>
  </si>
  <si>
    <t>Central European Papers</t>
  </si>
  <si>
    <t>FakultA veřejných politik Slezské univerzity v Opavě</t>
  </si>
  <si>
    <t>1998-2023</t>
  </si>
  <si>
    <t>Ekonomická fakulta VŠB-TU Ostrava</t>
  </si>
  <si>
    <t xml:space="preserve">NEWTON University </t>
  </si>
  <si>
    <t>Scientific Papers of the University of Pardubice, Series D: Faculty of Economics and Administration (SciPap)</t>
  </si>
  <si>
    <t>Doba působení časopisu</t>
  </si>
  <si>
    <t>Název časopisu</t>
  </si>
  <si>
    <t>Celkový počet</t>
  </si>
  <si>
    <t>Články o komunální politice</t>
  </si>
  <si>
    <t>Počet vydaných čísel</t>
  </si>
  <si>
    <t>Czech Journal</t>
  </si>
  <si>
    <t>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</si>
</sst>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238"/>
    </font>
    <font>
      <u/>
      <sz val="11"/>
      <color theme="10"/>
      <name val="Calibri"/>
      <family val="2"/>
      <charset val="238"/>
    </font>
    <font>
      <sz val="11"/>
      <color rgb="FF000000"/>
      <name val="Calibri"/>
      <family val="2"/>
      <charset val="238"/>
      <scheme val="minor"/>
    </font>
    <font>
      <b/>
      <sz val="11"/>
      <color theme="1"/>
      <name val="Calibri"/>
      <family val="2"/>
      <charset val="238"/>
    </font>
    <font>
      <sz val="10"/>
      <color theme="1"/>
      <name val="Arial"/>
    </font>
    <font>
      <b/>
      <sz val="12"/>
      <color rgb="FF000000"/>
      <name val="Calibri"/>
      <family val="2"/>
    </font>
    <font>
      <sz val="12"/>
      <color rgb="FF000000"/>
      <name val="Calibri"/>
      <family val="2"/>
    </font>
  </fonts>
  <fills count="2">
    <fill>
      <patternFill patternType="none"/>
    </fill>
    <fill>
      <patternFill patternType="gray125"/>
    </fill>
  </fills>
  <borders count="13">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int="0.39997558519241921"/>
      </top>
      <bottom style="thin">
        <color theme="9" tint="0.39997558519241921"/>
      </bottom>
      <diagonal/>
    </border>
    <border>
      <left style="thin">
        <color theme="6"/>
      </left>
      <right style="thin">
        <color theme="6"/>
      </right>
      <top style="thin">
        <color theme="6"/>
      </top>
      <bottom style="thin">
        <color theme="6"/>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6"/>
      </left>
      <right style="thin">
        <color theme="6"/>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s>
  <cellStyleXfs count="1">
    <xf numFmtId="0" fontId="0" fillId="0" borderId="0"/>
  </cellStyleXfs>
  <cellXfs count="30">
    <xf numFmtId="0" fontId="0" fillId="0" borderId="0" xfId="0"/>
    <xf numFmtId="0" fontId="0" fillId="0" borderId="0" xfId="0" applyAlignment="1">
      <alignment wrapText="1"/>
    </xf>
    <xf numFmtId="0" fontId="4" fillId="0" borderId="0" xfId="0" applyFont="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wrapText="1"/>
    </xf>
    <xf numFmtId="0" fontId="1" fillId="0" borderId="2"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wrapText="1"/>
    </xf>
    <xf numFmtId="0" fontId="1" fillId="0" borderId="1" xfId="0" applyFont="1" applyBorder="1" applyAlignment="1">
      <alignment wrapText="1"/>
    </xf>
    <xf numFmtId="0" fontId="1" fillId="0" borderId="2" xfId="0" applyFont="1" applyBorder="1" applyAlignment="1">
      <alignment wrapText="1"/>
    </xf>
    <xf numFmtId="0" fontId="1" fillId="0" borderId="2" xfId="0" applyFont="1" applyBorder="1" applyAlignment="1">
      <alignment horizontal="left"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2" xfId="0" applyFont="1" applyBorder="1" applyAlignment="1">
      <alignment wrapText="1"/>
    </xf>
    <xf numFmtId="0" fontId="3" fillId="0" borderId="2" xfId="0" applyFont="1" applyBorder="1" applyAlignment="1">
      <alignment horizontal="left" wrapText="1"/>
    </xf>
    <xf numFmtId="0" fontId="0" fillId="0" borderId="1" xfId="0" applyBorder="1" applyAlignment="1">
      <alignment horizontal="left" vertical="center" wrapText="1"/>
    </xf>
    <xf numFmtId="0" fontId="5" fillId="0" borderId="3" xfId="0" applyFont="1" applyBorder="1" applyAlignment="1">
      <alignment wrapText="1"/>
    </xf>
    <xf numFmtId="0" fontId="5" fillId="0" borderId="7"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4" fillId="0" borderId="0" xfId="0" applyFont="1" applyAlignment="1">
      <alignment horizontal="left" vertical="center"/>
    </xf>
    <xf numFmtId="0" fontId="6" fillId="0" borderId="11" xfId="0" applyFont="1" applyBorder="1" applyAlignment="1">
      <alignment horizontal="left" wrapText="1" readingOrder="1"/>
    </xf>
    <xf numFmtId="0" fontId="6" fillId="0" borderId="12" xfId="0" applyFont="1" applyBorder="1" applyAlignment="1">
      <alignment horizontal="center" wrapText="1" readingOrder="1"/>
    </xf>
    <xf numFmtId="0" fontId="6" fillId="0" borderId="12" xfId="0" applyFont="1" applyBorder="1" applyAlignment="1">
      <alignment horizontal="left" wrapText="1" readingOrder="1"/>
    </xf>
    <xf numFmtId="0" fontId="7" fillId="0" borderId="9" xfId="0" applyFont="1" applyBorder="1" applyAlignment="1">
      <alignment horizontal="left" vertical="center" wrapText="1" readingOrder="1"/>
    </xf>
    <xf numFmtId="0" fontId="7" fillId="0" borderId="8" xfId="0" applyFont="1" applyBorder="1" applyAlignment="1">
      <alignment horizontal="center" vertical="center" wrapText="1" readingOrder="1"/>
    </xf>
    <xf numFmtId="0" fontId="7" fillId="0" borderId="8" xfId="0" applyFont="1" applyBorder="1" applyAlignment="1">
      <alignment horizontal="left" vertical="center" wrapText="1" readingOrder="1"/>
    </xf>
    <xf numFmtId="0" fontId="7" fillId="0" borderId="10" xfId="0" applyFont="1" applyBorder="1" applyAlignment="1">
      <alignment horizontal="left" vertical="center" wrapText="1" readingOrder="1"/>
    </xf>
    <xf numFmtId="0" fontId="0" fillId="0" borderId="6" xfId="0" applyBorder="1" applyAlignment="1">
      <alignment wrapText="1"/>
    </xf>
  </cellXfs>
  <cellStyles count="1">
    <cellStyle name="Normal" xfId="0" builtinId="0"/>
  </cellStyles>
  <dxfs count="34">
    <dxf>
      <font>
        <b val="0"/>
        <i val="0"/>
        <strike val="0"/>
        <condense val="0"/>
        <extend val="0"/>
        <outline val="0"/>
        <shadow val="0"/>
        <u val="none"/>
        <vertAlign val="baseline"/>
        <sz val="12"/>
        <color rgb="FF000000"/>
        <name val="Calibri"/>
        <family val="2"/>
        <scheme val="none"/>
      </font>
      <fill>
        <patternFill patternType="none">
          <fgColor indexed="64"/>
          <bgColor auto="1"/>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rgb="FF000000"/>
        <name val="Calibri"/>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rgb="FF000000"/>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2"/>
        <color rgb="FF000000"/>
        <name val="Calibri"/>
        <family val="2"/>
        <scheme val="none"/>
      </font>
      <fill>
        <patternFill patternType="none">
          <fgColor indexed="64"/>
          <bgColor auto="1"/>
        </patternFill>
      </fill>
      <alignment horizontal="center"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rgb="FF000000"/>
        <name val="Calibri"/>
        <family val="2"/>
        <scheme val="none"/>
      </font>
      <fill>
        <patternFill patternType="none">
          <fgColor indexed="64"/>
          <bgColor auto="1"/>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dxf>
    <dxf>
      <border outline="0">
        <left style="medium">
          <color rgb="FFFFFFFF"/>
        </left>
        <top style="medium">
          <color rgb="FFFFFFFF"/>
        </top>
      </border>
    </dxf>
    <dxf>
      <font>
        <b val="0"/>
        <i val="0"/>
        <strike val="0"/>
        <condense val="0"/>
        <extend val="0"/>
        <outline val="0"/>
        <shadow val="0"/>
        <u val="none"/>
        <vertAlign val="baseline"/>
        <sz val="12"/>
        <color rgb="FF000000"/>
        <name val="Calibri"/>
        <family val="2"/>
        <scheme val="none"/>
      </font>
      <fill>
        <patternFill patternType="none">
          <fgColor indexed="64"/>
          <bgColor auto="1"/>
        </patternFill>
      </fill>
      <alignment horizontal="center" vertical="center" textRotation="0" wrapText="1" indent="0" justifyLastLine="0" shrinkToFit="0" readingOrder="1"/>
    </dxf>
    <dxf>
      <border outline="0">
        <bottom style="medium">
          <color rgb="FFFFFFFF"/>
        </bottom>
      </border>
    </dxf>
    <dxf>
      <font>
        <b/>
        <i val="0"/>
        <strike val="0"/>
        <condense val="0"/>
        <extend val="0"/>
        <outline val="0"/>
        <shadow val="0"/>
        <u val="none"/>
        <vertAlign val="baseline"/>
        <sz val="12"/>
        <color rgb="FF000000"/>
        <name val="Calibri"/>
        <family val="2"/>
        <scheme val="none"/>
      </font>
      <fill>
        <patternFill patternType="none">
          <fgColor indexed="64"/>
          <bgColor auto="1"/>
        </patternFill>
      </fill>
      <alignment horizontal="center" vertical="bottom" textRotation="0" wrapText="1" indent="0" justifyLastLine="0" shrinkToFit="0" readingOrder="1"/>
      <border diagonalUp="0" diagonalDown="0" outline="0">
        <left style="medium">
          <color rgb="FFFFFFFF"/>
        </left>
        <right style="medium">
          <color rgb="FFFFFFFF"/>
        </right>
        <top/>
        <bottom/>
      </border>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style="thin">
          <color theme="9" tint="0.39997558519241921"/>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ont>
        <b val="0"/>
        <i val="0"/>
        <strike val="0"/>
        <condense val="0"/>
        <extend val="0"/>
        <outline val="0"/>
        <shadow val="0"/>
        <u val="none"/>
        <vertAlign val="baseline"/>
        <sz val="10"/>
        <color theme="1"/>
        <name val="Arial"/>
        <scheme val="none"/>
      </font>
      <fill>
        <patternFill patternType="none">
          <bgColor auto="1"/>
        </patternFill>
      </fill>
      <alignment horizontal="general" vertical="bottom" textRotation="0" wrapText="1" indent="0" justifyLastLine="0" shrinkToFit="0" readingOrder="0"/>
      <border diagonalUp="0" diagonalDown="0" outline="0">
        <left style="thin">
          <color theme="6"/>
        </left>
        <right style="thin">
          <color theme="6"/>
        </right>
        <top style="thin">
          <color theme="6"/>
        </top>
        <bottom style="thin">
          <color theme="6"/>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border diagonalUp="0" diagonalDown="0" outline="0">
        <left/>
        <right/>
        <top style="thin">
          <color theme="9" tint="0.39997558519241921"/>
        </top>
        <bottom style="thin">
          <color theme="9" tint="0.39997558519241921"/>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ill>
        <patternFill patternType="none">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charset val="238"/>
        <scheme val="none"/>
      </font>
      <fill>
        <patternFill patternType="none">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978FB2-BFC8-4E86-95AE-928C4FE3B0DF}" name="Table1" displayName="Table1" ref="A1:W276" totalsRowShown="0" headerRowDxfId="33" dataDxfId="32">
  <autoFilter ref="A1:W276" xr:uid="{F1978FB2-BFC8-4E86-95AE-928C4FE3B0DF}"/>
  <tableColumns count="23">
    <tableColumn id="1" xr3:uid="{E8637E74-BF47-41A8-9146-09BBD53C1BEA}" name="Author Full Names" dataDxfId="31"/>
    <tableColumn id="2" xr3:uid="{D1E90920-F674-42A8-8993-649D69799502}" name="Article Title" dataDxfId="30"/>
    <tableColumn id="3" xr3:uid="{B24A89BA-BF18-4D1A-BE92-B69027B8D163}" name="Source Title" dataDxfId="29"/>
    <tableColumn id="4" xr3:uid="{5349EA55-D63E-41F5-AD92-0B5CBB86500B}" name="Language" dataDxfId="28"/>
    <tableColumn id="5" xr3:uid="{B9FF6B1F-BCB8-4790-A695-15AB512C9A4A}" name="Document Type" dataDxfId="27"/>
    <tableColumn id="6" xr3:uid="{2AEB5C15-B680-4132-B12E-AA17C888CCE6}" name="Author Keywords" dataDxfId="26"/>
    <tableColumn id="7" xr3:uid="{4B8BF824-E2EA-47BE-968A-0C9BC21A06EC}" name="Abstract" dataDxfId="25"/>
    <tableColumn id="8" xr3:uid="{18EEB5B7-486B-4F1B-A00E-CF102490AB5E}" name="Publication Year" dataDxfId="24"/>
    <tableColumn id="9" xr3:uid="{8FA5DF3F-E6B5-40B0-BCB0-888BB01B9643}" name="Volume" dataDxfId="23"/>
    <tableColumn id="10" xr3:uid="{DABBB352-A978-4570-B3C8-1AEF9AAE5902}" name="Issue" dataDxfId="22"/>
    <tableColumn id="11" xr3:uid="{11227D39-A7F9-461B-B7FB-363300DA7A39}" name="Affiliations" dataDxfId="21"/>
    <tableColumn id="12" xr3:uid="{9CEC6F19-03A6-46E7-9BCE-16EFF34ED345}" name="Funding Name Preferred" dataDxfId="20"/>
    <tableColumn id="13" xr3:uid="{1A01C159-F12D-442E-BDE5-4F226934DBC2}" name="Times Cited" dataDxfId="19"/>
    <tableColumn id="14" xr3:uid="{6A916140-021E-4E42-A21C-09FF5CA12C29}" name="ISSN" dataDxfId="18"/>
    <tableColumn id="15" xr3:uid="{BA303FEA-EC9C-4072-AFB0-850132D43ADD}" name="DOI " dataDxfId="17"/>
    <tableColumn id="16" xr3:uid="{A2395243-8B5E-427E-A359-C638337270BB}" name="DOI Link" dataDxfId="16"/>
    <tableColumn id="17" xr3:uid="{E1550BE0-7DBA-4761-A1DD-5B7533C7B332}" name="Number of Pages" dataDxfId="15"/>
    <tableColumn id="18" xr3:uid="{60D04E46-7781-4836-8156-6574037045ED}" name="WoS Categories" dataDxfId="14"/>
    <tableColumn id="19" xr3:uid="{339605A6-8DD9-4831-8974-09384242864F}" name="Research Areas" dataDxfId="13"/>
    <tableColumn id="20" xr3:uid="{74FE5EBE-120E-4F9E-9794-B36A675D1FEA}" name="Czech Journal " dataDxfId="12"/>
    <tableColumn id="21" xr3:uid="{D06076EE-7F96-46E5-8AB1-6D8B5C71E1B8}" name="WoS" dataDxfId="11"/>
    <tableColumn id="22" xr3:uid="{222B2F36-8823-4A68-88FB-ED959B521E88}" name="Scopus" dataDxfId="10"/>
    <tableColumn id="23" xr3:uid="{A65165D2-601B-4571-9D80-A198190516C6}" name="Database"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622608-74F8-4962-9B01-AD61D4B61D86}" name="Table2" displayName="Table2" ref="A1:E29" totalsRowShown="0" headerRowDxfId="8" dataDxfId="6" headerRowBorderDxfId="7" tableBorderDxfId="5">
  <autoFilter ref="A1:E29" xr:uid="{90622608-74F8-4962-9B01-AD61D4B61D86}"/>
  <tableColumns count="5">
    <tableColumn id="1" xr3:uid="{613CD055-146E-491C-B95A-240C18AF678C}" name="Název časopisu" dataDxfId="4"/>
    <tableColumn id="2" xr3:uid="{3AA8BCA8-D409-4204-B00B-FCB16EBF2FF8}" name="Doba působení časopisu" dataDxfId="3"/>
    <tableColumn id="6" xr3:uid="{D4BAE602-E413-49FD-89CD-A61E0D47A24B}" name="Počet vydaných čísel" dataDxfId="2"/>
    <tableColumn id="3" xr3:uid="{F14D93BF-48CD-4B19-A63E-961CA4518A1F}" name="Články o komunální politice" dataDxfId="1"/>
    <tableColumn id="5" xr3:uid="{03DE49FF-9D27-430D-B131-0CB564488CB4}" name="Instituce"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76"/>
  <sheetViews>
    <sheetView tabSelected="1" topLeftCell="A122" zoomScale="90" zoomScaleNormal="90" workbookViewId="0">
      <selection activeCell="F123" sqref="F123"/>
    </sheetView>
  </sheetViews>
  <sheetFormatPr defaultRowHeight="14.4" x14ac:dyDescent="0.3"/>
  <cols>
    <col min="1" max="1" width="16.77734375" customWidth="1"/>
    <col min="2" max="2" width="11" customWidth="1"/>
    <col min="3" max="3" width="11.109375" customWidth="1"/>
    <col min="4" max="4" width="9.44140625" customWidth="1"/>
    <col min="5" max="5" width="14.77734375" customWidth="1"/>
    <col min="6" max="6" width="17.44140625" customWidth="1"/>
    <col min="7" max="7" width="99.6640625" style="1" customWidth="1"/>
    <col min="8" max="8" width="16.44140625" customWidth="1"/>
    <col min="9" max="9" width="9.44140625" customWidth="1"/>
    <col min="10" max="10" width="7.6640625" bestFit="1" customWidth="1"/>
    <col min="11" max="11" width="25.77734375" customWidth="1"/>
    <col min="12" max="12" width="23.44140625" customWidth="1"/>
    <col min="13" max="13" width="12.5546875" customWidth="1"/>
    <col min="14" max="14" width="9" bestFit="1" customWidth="1"/>
    <col min="16" max="16" width="9.88671875" customWidth="1"/>
    <col min="17" max="17" width="17.33203125" customWidth="1"/>
    <col min="18" max="18" width="16" customWidth="1"/>
    <col min="19" max="19" width="15.5546875" customWidth="1"/>
    <col min="20" max="20" width="14.77734375" customWidth="1"/>
    <col min="21" max="21" width="6.77734375" customWidth="1"/>
    <col min="22" max="22" width="8.88671875" customWidth="1"/>
  </cols>
  <sheetData>
    <row r="1" spans="1:23" x14ac:dyDescent="0.3">
      <c r="A1" s="2" t="s">
        <v>400</v>
      </c>
      <c r="B1" s="2" t="s">
        <v>401</v>
      </c>
      <c r="C1" s="2" t="s">
        <v>402</v>
      </c>
      <c r="D1" s="2" t="s">
        <v>403</v>
      </c>
      <c r="E1" s="2" t="s">
        <v>404</v>
      </c>
      <c r="F1" s="2" t="s">
        <v>405</v>
      </c>
      <c r="G1" s="2" t="s">
        <v>406</v>
      </c>
      <c r="H1" s="2" t="s">
        <v>407</v>
      </c>
      <c r="I1" s="2" t="s">
        <v>408</v>
      </c>
      <c r="J1" s="2" t="s">
        <v>409</v>
      </c>
      <c r="K1" s="21" t="s">
        <v>410</v>
      </c>
      <c r="L1" s="2" t="s">
        <v>411</v>
      </c>
      <c r="M1" s="2" t="s">
        <v>412</v>
      </c>
      <c r="N1" s="2" t="s">
        <v>413</v>
      </c>
      <c r="O1" s="2" t="s">
        <v>414</v>
      </c>
      <c r="P1" s="2" t="s">
        <v>415</v>
      </c>
      <c r="Q1" s="2" t="s">
        <v>416</v>
      </c>
      <c r="R1" s="2" t="s">
        <v>417</v>
      </c>
      <c r="S1" s="2" t="s">
        <v>418</v>
      </c>
      <c r="T1" s="2" t="s">
        <v>1569</v>
      </c>
      <c r="U1" s="2" t="s">
        <v>758</v>
      </c>
      <c r="V1" s="2" t="s">
        <v>1570</v>
      </c>
      <c r="W1" s="2" t="s">
        <v>1644</v>
      </c>
    </row>
    <row r="2" spans="1:23" ht="187.2" x14ac:dyDescent="0.3">
      <c r="A2" s="3" t="s">
        <v>0</v>
      </c>
      <c r="B2" s="3" t="s">
        <v>1</v>
      </c>
      <c r="C2" s="3" t="s">
        <v>2</v>
      </c>
      <c r="D2" s="4" t="s">
        <v>3</v>
      </c>
      <c r="E2" s="4" t="s">
        <v>4</v>
      </c>
      <c r="F2" s="5" t="s">
        <v>5</v>
      </c>
      <c r="G2" s="5" t="s">
        <v>6</v>
      </c>
      <c r="H2" s="3">
        <v>2021</v>
      </c>
      <c r="I2" s="4">
        <v>57</v>
      </c>
      <c r="J2" s="4">
        <v>1</v>
      </c>
      <c r="K2" s="4"/>
      <c r="L2" s="4"/>
      <c r="M2" s="4"/>
      <c r="N2" s="4"/>
      <c r="O2" s="4"/>
      <c r="P2" s="4"/>
      <c r="Q2" s="4">
        <v>20</v>
      </c>
      <c r="R2" s="4"/>
      <c r="S2" s="4"/>
      <c r="T2" s="4" t="s">
        <v>1571</v>
      </c>
      <c r="U2" s="1"/>
      <c r="V2" s="1"/>
      <c r="W2" s="1" t="s">
        <v>1643</v>
      </c>
    </row>
    <row r="3" spans="1:23" ht="115.2" x14ac:dyDescent="0.3">
      <c r="A3" s="3" t="s">
        <v>7</v>
      </c>
      <c r="B3" s="3" t="s">
        <v>8</v>
      </c>
      <c r="C3" s="3" t="s">
        <v>2</v>
      </c>
      <c r="D3" s="4" t="s">
        <v>3</v>
      </c>
      <c r="E3" s="4" t="s">
        <v>4</v>
      </c>
      <c r="F3" s="5" t="s">
        <v>9</v>
      </c>
      <c r="G3" s="5" t="s">
        <v>10</v>
      </c>
      <c r="H3" s="3">
        <v>2018</v>
      </c>
      <c r="I3" s="4">
        <v>54</v>
      </c>
      <c r="J3" s="4">
        <v>4</v>
      </c>
      <c r="K3" s="4"/>
      <c r="L3" s="4"/>
      <c r="M3" s="4"/>
      <c r="N3" s="4"/>
      <c r="O3" s="4"/>
      <c r="P3" s="4"/>
      <c r="Q3" s="4">
        <v>31</v>
      </c>
      <c r="R3" s="4"/>
      <c r="S3" s="4"/>
      <c r="T3" s="4" t="s">
        <v>1571</v>
      </c>
      <c r="U3" s="1"/>
      <c r="V3" s="1"/>
      <c r="W3" s="1" t="s">
        <v>1643</v>
      </c>
    </row>
    <row r="4" spans="1:23" ht="187.2" x14ac:dyDescent="0.3">
      <c r="A4" s="3" t="s">
        <v>11</v>
      </c>
      <c r="B4" s="3" t="s">
        <v>12</v>
      </c>
      <c r="C4" s="3" t="s">
        <v>2</v>
      </c>
      <c r="D4" s="4" t="s">
        <v>3</v>
      </c>
      <c r="E4" s="4" t="s">
        <v>4</v>
      </c>
      <c r="F4" s="5" t="s">
        <v>13</v>
      </c>
      <c r="G4" s="5" t="s">
        <v>14</v>
      </c>
      <c r="H4" s="3">
        <v>2018</v>
      </c>
      <c r="I4" s="4">
        <v>54</v>
      </c>
      <c r="J4" s="4">
        <v>4</v>
      </c>
      <c r="K4" s="4"/>
      <c r="L4" s="4"/>
      <c r="M4" s="4"/>
      <c r="N4" s="4"/>
      <c r="O4" s="4"/>
      <c r="P4" s="4"/>
      <c r="Q4" s="4">
        <v>31</v>
      </c>
      <c r="R4" s="4"/>
      <c r="S4" s="4"/>
      <c r="T4" s="4" t="s">
        <v>1571</v>
      </c>
      <c r="U4" s="1"/>
      <c r="V4" s="1"/>
      <c r="W4" s="1" t="s">
        <v>1643</v>
      </c>
    </row>
    <row r="5" spans="1:23" ht="172.8" x14ac:dyDescent="0.3">
      <c r="A5" s="3" t="s">
        <v>15</v>
      </c>
      <c r="B5" s="3" t="s">
        <v>16</v>
      </c>
      <c r="C5" s="3" t="s">
        <v>2</v>
      </c>
      <c r="D5" s="4" t="s">
        <v>17</v>
      </c>
      <c r="E5" s="4" t="s">
        <v>4</v>
      </c>
      <c r="F5" s="5" t="s">
        <v>18</v>
      </c>
      <c r="G5" s="5" t="s">
        <v>19</v>
      </c>
      <c r="H5" s="3">
        <v>2016</v>
      </c>
      <c r="I5" s="4">
        <v>52</v>
      </c>
      <c r="J5" s="4">
        <v>3</v>
      </c>
      <c r="K5" s="4"/>
      <c r="L5" s="4"/>
      <c r="M5" s="4"/>
      <c r="N5" s="4"/>
      <c r="O5" s="4"/>
      <c r="P5" s="4"/>
      <c r="Q5" s="4">
        <v>25</v>
      </c>
      <c r="R5" s="4"/>
      <c r="S5" s="4"/>
      <c r="T5" s="4" t="s">
        <v>1571</v>
      </c>
      <c r="U5" s="1"/>
      <c r="V5" s="1"/>
      <c r="W5" s="1" t="s">
        <v>1643</v>
      </c>
    </row>
    <row r="6" spans="1:23" ht="158.4" x14ac:dyDescent="0.3">
      <c r="A6" s="3" t="s">
        <v>20</v>
      </c>
      <c r="B6" s="3" t="s">
        <v>21</v>
      </c>
      <c r="C6" s="3" t="s">
        <v>2</v>
      </c>
      <c r="D6" s="4" t="s">
        <v>3</v>
      </c>
      <c r="E6" s="4" t="s">
        <v>4</v>
      </c>
      <c r="F6" s="5" t="s">
        <v>22</v>
      </c>
      <c r="G6" s="5" t="s">
        <v>23</v>
      </c>
      <c r="H6" s="3">
        <v>2014</v>
      </c>
      <c r="I6" s="4">
        <v>50</v>
      </c>
      <c r="J6" s="4">
        <v>1</v>
      </c>
      <c r="K6" s="4"/>
      <c r="L6" s="4"/>
      <c r="M6" s="4"/>
      <c r="N6" s="4"/>
      <c r="O6" s="4"/>
      <c r="P6" s="4"/>
      <c r="Q6" s="4">
        <v>25</v>
      </c>
      <c r="R6" s="4"/>
      <c r="S6" s="4"/>
      <c r="T6" s="4" t="s">
        <v>1571</v>
      </c>
      <c r="U6" s="1"/>
      <c r="V6" s="1"/>
      <c r="W6" s="1" t="s">
        <v>1643</v>
      </c>
    </row>
    <row r="7" spans="1:23" ht="201.6" x14ac:dyDescent="0.3">
      <c r="A7" s="3" t="s">
        <v>24</v>
      </c>
      <c r="B7" s="3" t="s">
        <v>25</v>
      </c>
      <c r="C7" s="3" t="s">
        <v>2</v>
      </c>
      <c r="D7" s="4" t="s">
        <v>3</v>
      </c>
      <c r="E7" s="4" t="s">
        <v>4</v>
      </c>
      <c r="F7" s="5" t="s">
        <v>26</v>
      </c>
      <c r="G7" s="5" t="s">
        <v>27</v>
      </c>
      <c r="H7" s="3">
        <v>2012</v>
      </c>
      <c r="I7" s="4">
        <v>48</v>
      </c>
      <c r="J7" s="4">
        <v>4</v>
      </c>
      <c r="K7" s="4"/>
      <c r="L7" s="4"/>
      <c r="M7" s="4"/>
      <c r="N7" s="4"/>
      <c r="O7" s="4"/>
      <c r="P7" s="4"/>
      <c r="Q7" s="4">
        <v>27</v>
      </c>
      <c r="R7" s="4"/>
      <c r="S7" s="4"/>
      <c r="T7" s="4" t="s">
        <v>1571</v>
      </c>
      <c r="U7" s="1"/>
      <c r="V7" s="1"/>
      <c r="W7" s="1" t="s">
        <v>1643</v>
      </c>
    </row>
    <row r="8" spans="1:23" ht="158.4" x14ac:dyDescent="0.3">
      <c r="A8" s="3" t="s">
        <v>28</v>
      </c>
      <c r="B8" s="3" t="s">
        <v>29</v>
      </c>
      <c r="C8" s="3" t="s">
        <v>2</v>
      </c>
      <c r="D8" s="4" t="s">
        <v>3</v>
      </c>
      <c r="E8" s="4" t="s">
        <v>4</v>
      </c>
      <c r="F8" s="5" t="s">
        <v>30</v>
      </c>
      <c r="G8" s="5" t="s">
        <v>31</v>
      </c>
      <c r="H8" s="3">
        <v>2012</v>
      </c>
      <c r="I8" s="4">
        <v>48</v>
      </c>
      <c r="J8" s="4">
        <v>2</v>
      </c>
      <c r="K8" s="4"/>
      <c r="L8" s="4"/>
      <c r="M8" s="4"/>
      <c r="N8" s="4"/>
      <c r="O8" s="4"/>
      <c r="P8" s="4"/>
      <c r="Q8" s="4">
        <v>31</v>
      </c>
      <c r="R8" s="4"/>
      <c r="S8" s="4"/>
      <c r="T8" s="4" t="s">
        <v>1571</v>
      </c>
      <c r="U8" s="1"/>
      <c r="V8" s="1"/>
      <c r="W8" s="1" t="s">
        <v>1643</v>
      </c>
    </row>
    <row r="9" spans="1:23" ht="144" x14ac:dyDescent="0.3">
      <c r="A9" s="3" t="s">
        <v>32</v>
      </c>
      <c r="B9" s="3" t="s">
        <v>33</v>
      </c>
      <c r="C9" s="3" t="s">
        <v>2</v>
      </c>
      <c r="D9" s="4" t="s">
        <v>3</v>
      </c>
      <c r="E9" s="4" t="s">
        <v>4</v>
      </c>
      <c r="F9" s="5" t="s">
        <v>34</v>
      </c>
      <c r="G9" s="5" t="s">
        <v>35</v>
      </c>
      <c r="H9" s="3">
        <v>2010</v>
      </c>
      <c r="I9" s="4">
        <v>46</v>
      </c>
      <c r="J9" s="4">
        <v>2</v>
      </c>
      <c r="K9" s="4"/>
      <c r="L9" s="4"/>
      <c r="M9" s="4"/>
      <c r="N9" s="4"/>
      <c r="O9" s="4"/>
      <c r="P9" s="4"/>
      <c r="Q9" s="4">
        <v>18</v>
      </c>
      <c r="R9" s="4"/>
      <c r="S9" s="4"/>
      <c r="T9" s="4" t="s">
        <v>1571</v>
      </c>
      <c r="U9" s="1"/>
      <c r="V9" s="1"/>
      <c r="W9" s="1" t="s">
        <v>1643</v>
      </c>
    </row>
    <row r="10" spans="1:23" ht="158.4" x14ac:dyDescent="0.3">
      <c r="A10" s="3" t="s">
        <v>37</v>
      </c>
      <c r="B10" s="3" t="s">
        <v>38</v>
      </c>
      <c r="C10" s="3" t="s">
        <v>2</v>
      </c>
      <c r="D10" s="4" t="s">
        <v>3</v>
      </c>
      <c r="E10" s="4" t="s">
        <v>4</v>
      </c>
      <c r="F10" s="5" t="s">
        <v>9</v>
      </c>
      <c r="G10" s="5" t="s">
        <v>39</v>
      </c>
      <c r="H10" s="6">
        <v>2005</v>
      </c>
      <c r="I10" s="4">
        <v>41</v>
      </c>
      <c r="J10" s="4">
        <v>1</v>
      </c>
      <c r="K10" s="4"/>
      <c r="L10" s="4"/>
      <c r="M10" s="4"/>
      <c r="N10" s="4"/>
      <c r="O10" s="4"/>
      <c r="P10" s="4"/>
      <c r="Q10" s="4">
        <v>23</v>
      </c>
      <c r="R10" s="4"/>
      <c r="S10" s="4"/>
      <c r="T10" s="4" t="s">
        <v>1571</v>
      </c>
      <c r="U10" s="1"/>
      <c r="V10" s="1"/>
      <c r="W10" s="1" t="s">
        <v>1643</v>
      </c>
    </row>
    <row r="11" spans="1:23" ht="172.8" x14ac:dyDescent="0.3">
      <c r="A11" s="3" t="s">
        <v>40</v>
      </c>
      <c r="B11" s="3" t="s">
        <v>41</v>
      </c>
      <c r="C11" s="3" t="s">
        <v>2</v>
      </c>
      <c r="D11" s="4" t="s">
        <v>3</v>
      </c>
      <c r="E11" s="4" t="s">
        <v>4</v>
      </c>
      <c r="F11" s="5" t="s">
        <v>9</v>
      </c>
      <c r="G11" s="5" t="s">
        <v>42</v>
      </c>
      <c r="H11" s="6">
        <v>1997</v>
      </c>
      <c r="I11" s="4">
        <v>33</v>
      </c>
      <c r="J11" s="4">
        <v>4</v>
      </c>
      <c r="K11" s="4"/>
      <c r="L11" s="4"/>
      <c r="M11" s="4"/>
      <c r="N11" s="4"/>
      <c r="O11" s="4"/>
      <c r="P11" s="4"/>
      <c r="Q11" s="4">
        <v>21</v>
      </c>
      <c r="R11" s="4"/>
      <c r="S11" s="4"/>
      <c r="T11" s="4" t="s">
        <v>1571</v>
      </c>
      <c r="U11" s="1"/>
      <c r="V11" s="1"/>
      <c r="W11" s="1" t="s">
        <v>1643</v>
      </c>
    </row>
    <row r="12" spans="1:23" ht="28.8" x14ac:dyDescent="0.3">
      <c r="A12" s="3" t="s">
        <v>43</v>
      </c>
      <c r="B12" s="3" t="s">
        <v>44</v>
      </c>
      <c r="C12" s="3" t="s">
        <v>2</v>
      </c>
      <c r="D12" s="4" t="s">
        <v>3</v>
      </c>
      <c r="E12" s="4" t="s">
        <v>4</v>
      </c>
      <c r="F12" s="5" t="s">
        <v>9</v>
      </c>
      <c r="G12" s="5" t="s">
        <v>9</v>
      </c>
      <c r="H12" s="6">
        <v>1993</v>
      </c>
      <c r="I12" s="4">
        <v>29</v>
      </c>
      <c r="J12" s="4">
        <v>4</v>
      </c>
      <c r="K12" s="4"/>
      <c r="L12" s="4"/>
      <c r="M12" s="4"/>
      <c r="N12" s="4"/>
      <c r="O12" s="4"/>
      <c r="P12" s="4"/>
      <c r="Q12" s="4">
        <v>23</v>
      </c>
      <c r="R12" s="4"/>
      <c r="S12" s="4"/>
      <c r="T12" s="4" t="s">
        <v>1571</v>
      </c>
      <c r="U12" s="1"/>
      <c r="V12" s="1"/>
      <c r="W12" s="1" t="s">
        <v>1643</v>
      </c>
    </row>
    <row r="13" spans="1:23" ht="129.6" x14ac:dyDescent="0.3">
      <c r="A13" s="3" t="s">
        <v>45</v>
      </c>
      <c r="B13" s="3" t="s">
        <v>46</v>
      </c>
      <c r="C13" s="3" t="s">
        <v>47</v>
      </c>
      <c r="D13" s="4" t="s">
        <v>3</v>
      </c>
      <c r="E13" s="4" t="s">
        <v>4</v>
      </c>
      <c r="F13" s="5" t="s">
        <v>48</v>
      </c>
      <c r="G13" s="5" t="s">
        <v>49</v>
      </c>
      <c r="H13" s="3">
        <v>2018</v>
      </c>
      <c r="I13" s="4">
        <v>20</v>
      </c>
      <c r="J13" s="4">
        <v>2</v>
      </c>
      <c r="K13" s="4"/>
      <c r="L13" s="4"/>
      <c r="M13" s="4"/>
      <c r="N13" s="4"/>
      <c r="O13" s="4"/>
      <c r="P13" s="4"/>
      <c r="Q13" s="4"/>
      <c r="R13" s="4"/>
      <c r="S13" s="4"/>
      <c r="T13" s="4" t="s">
        <v>1571</v>
      </c>
      <c r="U13" s="1"/>
      <c r="V13" s="1"/>
      <c r="W13" s="1" t="s">
        <v>1643</v>
      </c>
    </row>
    <row r="14" spans="1:23" ht="115.2" x14ac:dyDescent="0.3">
      <c r="A14" s="3" t="s">
        <v>50</v>
      </c>
      <c r="B14" s="3" t="s">
        <v>51</v>
      </c>
      <c r="C14" s="3" t="s">
        <v>47</v>
      </c>
      <c r="D14" s="4" t="s">
        <v>3</v>
      </c>
      <c r="E14" s="4" t="s">
        <v>4</v>
      </c>
      <c r="F14" s="5" t="s">
        <v>52</v>
      </c>
      <c r="G14" s="5" t="s">
        <v>53</v>
      </c>
      <c r="H14" s="3">
        <v>2017</v>
      </c>
      <c r="I14" s="4">
        <v>19</v>
      </c>
      <c r="J14" s="4">
        <v>1</v>
      </c>
      <c r="K14" s="4"/>
      <c r="L14" s="4"/>
      <c r="M14" s="4"/>
      <c r="N14" s="4"/>
      <c r="O14" s="4"/>
      <c r="P14" s="4"/>
      <c r="Q14" s="4"/>
      <c r="R14" s="4"/>
      <c r="S14" s="4"/>
      <c r="T14" s="4" t="s">
        <v>1571</v>
      </c>
      <c r="U14" s="1"/>
      <c r="V14" s="1"/>
      <c r="W14" s="1" t="s">
        <v>1643</v>
      </c>
    </row>
    <row r="15" spans="1:23" ht="100.8" x14ac:dyDescent="0.3">
      <c r="A15" s="3" t="s">
        <v>54</v>
      </c>
      <c r="B15" s="3" t="s">
        <v>55</v>
      </c>
      <c r="C15" s="3" t="s">
        <v>47</v>
      </c>
      <c r="D15" s="4" t="s">
        <v>3</v>
      </c>
      <c r="E15" s="4" t="s">
        <v>4</v>
      </c>
      <c r="F15" s="5" t="s">
        <v>56</v>
      </c>
      <c r="G15" s="5" t="s">
        <v>57</v>
      </c>
      <c r="H15" s="3">
        <v>2011</v>
      </c>
      <c r="I15" s="4">
        <v>13</v>
      </c>
      <c r="J15" s="4">
        <v>4</v>
      </c>
      <c r="K15" s="4"/>
      <c r="L15" s="4"/>
      <c r="M15" s="4"/>
      <c r="N15" s="4"/>
      <c r="O15" s="4"/>
      <c r="P15" s="4"/>
      <c r="Q15" s="4"/>
      <c r="R15" s="4"/>
      <c r="S15" s="4"/>
      <c r="T15" s="4" t="s">
        <v>1571</v>
      </c>
      <c r="U15" s="1"/>
      <c r="V15" s="1"/>
      <c r="W15" s="1" t="s">
        <v>1643</v>
      </c>
    </row>
    <row r="16" spans="1:23" ht="201.6" x14ac:dyDescent="0.3">
      <c r="A16" s="3" t="s">
        <v>58</v>
      </c>
      <c r="B16" s="3" t="s">
        <v>59</v>
      </c>
      <c r="C16" s="3" t="s">
        <v>47</v>
      </c>
      <c r="D16" s="4" t="s">
        <v>3</v>
      </c>
      <c r="E16" s="4" t="s">
        <v>4</v>
      </c>
      <c r="F16" s="5" t="s">
        <v>60</v>
      </c>
      <c r="G16" s="5" t="s">
        <v>61</v>
      </c>
      <c r="H16" s="3">
        <v>2009</v>
      </c>
      <c r="I16" s="4">
        <v>11</v>
      </c>
      <c r="J16" s="4">
        <v>2</v>
      </c>
      <c r="K16" s="4"/>
      <c r="L16" s="4"/>
      <c r="M16" s="4"/>
      <c r="N16" s="4"/>
      <c r="O16" s="4"/>
      <c r="P16" s="4"/>
      <c r="Q16" s="4"/>
      <c r="R16" s="4"/>
      <c r="S16" s="4"/>
      <c r="T16" s="4" t="s">
        <v>1571</v>
      </c>
      <c r="U16" s="1"/>
      <c r="V16" s="1"/>
      <c r="W16" s="1" t="s">
        <v>1643</v>
      </c>
    </row>
    <row r="17" spans="1:23" ht="72" x14ac:dyDescent="0.3">
      <c r="A17" s="3" t="s">
        <v>62</v>
      </c>
      <c r="B17" s="3" t="s">
        <v>63</v>
      </c>
      <c r="C17" s="3" t="s">
        <v>47</v>
      </c>
      <c r="D17" s="4" t="s">
        <v>3</v>
      </c>
      <c r="E17" s="4" t="s">
        <v>4</v>
      </c>
      <c r="F17" s="5" t="s">
        <v>64</v>
      </c>
      <c r="G17" s="5" t="s">
        <v>65</v>
      </c>
      <c r="H17" s="3">
        <v>2008</v>
      </c>
      <c r="I17" s="4">
        <v>10</v>
      </c>
      <c r="J17" s="4">
        <v>1</v>
      </c>
      <c r="K17" s="4"/>
      <c r="L17" s="4"/>
      <c r="M17" s="4"/>
      <c r="N17" s="4"/>
      <c r="O17" s="4"/>
      <c r="P17" s="4"/>
      <c r="Q17" s="4"/>
      <c r="R17" s="4"/>
      <c r="S17" s="4"/>
      <c r="T17" s="4" t="s">
        <v>1571</v>
      </c>
      <c r="U17" s="1"/>
      <c r="V17" s="1"/>
      <c r="W17" s="1" t="s">
        <v>1643</v>
      </c>
    </row>
    <row r="18" spans="1:23" ht="129.6" x14ac:dyDescent="0.3">
      <c r="A18" s="3" t="s">
        <v>66</v>
      </c>
      <c r="B18" s="3" t="s">
        <v>67</v>
      </c>
      <c r="C18" s="3" t="s">
        <v>47</v>
      </c>
      <c r="D18" s="4" t="s">
        <v>3</v>
      </c>
      <c r="E18" s="4" t="s">
        <v>4</v>
      </c>
      <c r="F18" s="5" t="s">
        <v>68</v>
      </c>
      <c r="G18" s="5" t="s">
        <v>69</v>
      </c>
      <c r="H18" s="3">
        <v>2007</v>
      </c>
      <c r="I18" s="4">
        <v>9</v>
      </c>
      <c r="J18" s="4">
        <v>1</v>
      </c>
      <c r="K18" s="4"/>
      <c r="L18" s="4"/>
      <c r="M18" s="4"/>
      <c r="N18" s="4"/>
      <c r="O18" s="4"/>
      <c r="P18" s="4"/>
      <c r="Q18" s="4"/>
      <c r="R18" s="4"/>
      <c r="S18" s="4"/>
      <c r="T18" s="4" t="s">
        <v>1571</v>
      </c>
      <c r="U18" s="1"/>
      <c r="V18" s="1"/>
      <c r="W18" s="1" t="s">
        <v>1643</v>
      </c>
    </row>
    <row r="19" spans="1:23" ht="115.2" x14ac:dyDescent="0.3">
      <c r="A19" s="3" t="s">
        <v>70</v>
      </c>
      <c r="B19" s="3" t="s">
        <v>71</v>
      </c>
      <c r="C19" s="3" t="s">
        <v>47</v>
      </c>
      <c r="D19" s="4" t="s">
        <v>3</v>
      </c>
      <c r="E19" s="4" t="s">
        <v>4</v>
      </c>
      <c r="F19" s="5" t="s">
        <v>72</v>
      </c>
      <c r="G19" s="5" t="s">
        <v>73</v>
      </c>
      <c r="H19" s="3">
        <v>2004</v>
      </c>
      <c r="I19" s="4">
        <v>6</v>
      </c>
      <c r="J19" s="4">
        <v>2</v>
      </c>
      <c r="K19" s="4"/>
      <c r="L19" s="4"/>
      <c r="M19" s="4"/>
      <c r="N19" s="4"/>
      <c r="O19" s="4"/>
      <c r="P19" s="4"/>
      <c r="Q19" s="4"/>
      <c r="R19" s="4"/>
      <c r="S19" s="4"/>
      <c r="T19" s="4" t="s">
        <v>1571</v>
      </c>
      <c r="U19" s="1"/>
      <c r="V19" s="1"/>
      <c r="W19" s="1" t="s">
        <v>1643</v>
      </c>
    </row>
    <row r="20" spans="1:23" ht="100.8" x14ac:dyDescent="0.3">
      <c r="A20" s="3" t="s">
        <v>74</v>
      </c>
      <c r="B20" s="3" t="s">
        <v>75</v>
      </c>
      <c r="C20" s="3" t="s">
        <v>47</v>
      </c>
      <c r="D20" s="4" t="s">
        <v>3</v>
      </c>
      <c r="E20" s="4" t="s">
        <v>4</v>
      </c>
      <c r="F20" s="5" t="s">
        <v>76</v>
      </c>
      <c r="G20" s="5" t="s">
        <v>77</v>
      </c>
      <c r="H20" s="3">
        <v>2003</v>
      </c>
      <c r="I20" s="4">
        <v>5</v>
      </c>
      <c r="J20" s="4">
        <v>2</v>
      </c>
      <c r="K20" s="4"/>
      <c r="L20" s="4"/>
      <c r="M20" s="4"/>
      <c r="N20" s="4"/>
      <c r="O20" s="4"/>
      <c r="P20" s="4"/>
      <c r="Q20" s="4"/>
      <c r="R20" s="4"/>
      <c r="S20" s="4"/>
      <c r="T20" s="4" t="s">
        <v>1571</v>
      </c>
      <c r="U20" s="1"/>
      <c r="V20" s="1"/>
      <c r="W20" s="1" t="s">
        <v>1643</v>
      </c>
    </row>
    <row r="21" spans="1:23" ht="244.8" x14ac:dyDescent="0.3">
      <c r="A21" s="3" t="s">
        <v>78</v>
      </c>
      <c r="B21" s="3" t="s">
        <v>79</v>
      </c>
      <c r="C21" s="3" t="s">
        <v>80</v>
      </c>
      <c r="D21" s="4" t="s">
        <v>3</v>
      </c>
      <c r="E21" s="4" t="s">
        <v>4</v>
      </c>
      <c r="F21" s="5" t="s">
        <v>81</v>
      </c>
      <c r="G21" s="5" t="s">
        <v>82</v>
      </c>
      <c r="H21" s="3">
        <v>2020</v>
      </c>
      <c r="I21" s="4">
        <v>12</v>
      </c>
      <c r="J21" s="4">
        <v>1</v>
      </c>
      <c r="K21" s="4"/>
      <c r="L21" s="4"/>
      <c r="M21" s="4"/>
      <c r="N21" s="4"/>
      <c r="O21" s="4"/>
      <c r="P21" s="4"/>
      <c r="Q21" s="4"/>
      <c r="R21" s="4"/>
      <c r="S21" s="4"/>
      <c r="T21" s="4" t="s">
        <v>1571</v>
      </c>
      <c r="U21" s="1"/>
      <c r="V21" s="1"/>
      <c r="W21" s="1" t="s">
        <v>1643</v>
      </c>
    </row>
    <row r="22" spans="1:23" ht="144" x14ac:dyDescent="0.3">
      <c r="A22" s="3" t="s">
        <v>83</v>
      </c>
      <c r="B22" s="3" t="s">
        <v>84</v>
      </c>
      <c r="C22" s="3" t="s">
        <v>80</v>
      </c>
      <c r="D22" s="4" t="s">
        <v>3</v>
      </c>
      <c r="E22" s="4" t="s">
        <v>4</v>
      </c>
      <c r="F22" s="5" t="s">
        <v>85</v>
      </c>
      <c r="G22" s="5" t="s">
        <v>86</v>
      </c>
      <c r="H22" s="3">
        <v>2019</v>
      </c>
      <c r="I22" s="4">
        <v>11</v>
      </c>
      <c r="J22" s="4">
        <v>2</v>
      </c>
      <c r="K22" s="4"/>
      <c r="L22" s="4"/>
      <c r="M22" s="4"/>
      <c r="N22" s="4"/>
      <c r="O22" s="4"/>
      <c r="P22" s="4"/>
      <c r="Q22" s="4"/>
      <c r="R22" s="4"/>
      <c r="S22" s="4"/>
      <c r="T22" s="4" t="s">
        <v>1571</v>
      </c>
      <c r="U22" s="1"/>
      <c r="V22" s="1"/>
      <c r="W22" s="1" t="s">
        <v>1643</v>
      </c>
    </row>
    <row r="23" spans="1:23" ht="100.8" x14ac:dyDescent="0.3">
      <c r="A23" s="3" t="s">
        <v>87</v>
      </c>
      <c r="B23" s="3" t="s">
        <v>88</v>
      </c>
      <c r="C23" s="3" t="s">
        <v>80</v>
      </c>
      <c r="D23" s="4" t="s">
        <v>3</v>
      </c>
      <c r="E23" s="4" t="s">
        <v>4</v>
      </c>
      <c r="F23" s="5" t="s">
        <v>89</v>
      </c>
      <c r="G23" s="5" t="s">
        <v>90</v>
      </c>
      <c r="H23" s="3">
        <v>2019</v>
      </c>
      <c r="I23" s="4">
        <v>11</v>
      </c>
      <c r="J23" s="4">
        <v>2</v>
      </c>
      <c r="K23" s="4"/>
      <c r="L23" s="4"/>
      <c r="M23" s="4"/>
      <c r="N23" s="4"/>
      <c r="O23" s="4"/>
      <c r="P23" s="4"/>
      <c r="Q23" s="4"/>
      <c r="R23" s="4"/>
      <c r="S23" s="4"/>
      <c r="T23" s="4" t="s">
        <v>1571</v>
      </c>
      <c r="U23" s="1"/>
      <c r="V23" s="1"/>
      <c r="W23" s="1" t="s">
        <v>1643</v>
      </c>
    </row>
    <row r="24" spans="1:23" ht="100.8" x14ac:dyDescent="0.3">
      <c r="A24" s="3" t="s">
        <v>91</v>
      </c>
      <c r="B24" s="3" t="s">
        <v>92</v>
      </c>
      <c r="C24" s="3" t="s">
        <v>80</v>
      </c>
      <c r="D24" s="4" t="s">
        <v>3</v>
      </c>
      <c r="E24" s="4" t="s">
        <v>4</v>
      </c>
      <c r="F24" s="5" t="s">
        <v>93</v>
      </c>
      <c r="G24" s="5" t="s">
        <v>94</v>
      </c>
      <c r="H24" s="3">
        <v>2018</v>
      </c>
      <c r="I24" s="4">
        <v>10</v>
      </c>
      <c r="J24" s="4">
        <v>1</v>
      </c>
      <c r="K24" s="4"/>
      <c r="L24" s="4"/>
      <c r="M24" s="4"/>
      <c r="N24" s="4"/>
      <c r="O24" s="4"/>
      <c r="P24" s="4"/>
      <c r="Q24" s="4"/>
      <c r="R24" s="4"/>
      <c r="S24" s="4"/>
      <c r="T24" s="4" t="s">
        <v>1571</v>
      </c>
      <c r="U24" s="1"/>
      <c r="V24" s="1"/>
      <c r="W24" s="1" t="s">
        <v>1643</v>
      </c>
    </row>
    <row r="25" spans="1:23" ht="201.6" x14ac:dyDescent="0.3">
      <c r="A25" s="3" t="s">
        <v>95</v>
      </c>
      <c r="B25" s="3" t="s">
        <v>96</v>
      </c>
      <c r="C25" s="3" t="s">
        <v>80</v>
      </c>
      <c r="D25" s="4" t="s">
        <v>3</v>
      </c>
      <c r="E25" s="4" t="s">
        <v>4</v>
      </c>
      <c r="F25" s="5" t="s">
        <v>97</v>
      </c>
      <c r="G25" s="5" t="s">
        <v>98</v>
      </c>
      <c r="H25" s="3">
        <v>2018</v>
      </c>
      <c r="I25" s="4">
        <v>10</v>
      </c>
      <c r="J25" s="4">
        <v>1</v>
      </c>
      <c r="K25" s="4"/>
      <c r="L25" s="4"/>
      <c r="M25" s="4"/>
      <c r="N25" s="4"/>
      <c r="O25" s="4"/>
      <c r="P25" s="4"/>
      <c r="Q25" s="4"/>
      <c r="R25" s="4"/>
      <c r="S25" s="4"/>
      <c r="T25" s="4" t="s">
        <v>1571</v>
      </c>
      <c r="U25" s="1"/>
      <c r="V25" s="1"/>
      <c r="W25" s="1" t="s">
        <v>1643</v>
      </c>
    </row>
    <row r="26" spans="1:23" ht="273.60000000000002" x14ac:dyDescent="0.3">
      <c r="A26" s="3" t="s">
        <v>99</v>
      </c>
      <c r="B26" s="3" t="s">
        <v>100</v>
      </c>
      <c r="C26" s="3" t="s">
        <v>80</v>
      </c>
      <c r="D26" s="4" t="s">
        <v>17</v>
      </c>
      <c r="E26" s="4" t="s">
        <v>4</v>
      </c>
      <c r="F26" s="5" t="s">
        <v>101</v>
      </c>
      <c r="G26" s="5" t="s">
        <v>102</v>
      </c>
      <c r="H26" s="3">
        <v>2017</v>
      </c>
      <c r="I26" s="4">
        <v>9</v>
      </c>
      <c r="J26" s="4">
        <v>3</v>
      </c>
      <c r="K26" s="4"/>
      <c r="L26" s="4"/>
      <c r="M26" s="4"/>
      <c r="N26" s="4"/>
      <c r="O26" s="4"/>
      <c r="P26" s="4"/>
      <c r="Q26" s="4"/>
      <c r="R26" s="4"/>
      <c r="S26" s="4"/>
      <c r="T26" s="4" t="s">
        <v>1571</v>
      </c>
      <c r="U26" s="1"/>
      <c r="V26" s="1"/>
      <c r="W26" s="1" t="s">
        <v>1643</v>
      </c>
    </row>
    <row r="27" spans="1:23" ht="172.8" x14ac:dyDescent="0.3">
      <c r="A27" s="3" t="s">
        <v>103</v>
      </c>
      <c r="B27" s="3" t="s">
        <v>104</v>
      </c>
      <c r="C27" s="3" t="s">
        <v>80</v>
      </c>
      <c r="D27" s="4" t="s">
        <v>3</v>
      </c>
      <c r="E27" s="4" t="s">
        <v>4</v>
      </c>
      <c r="F27" s="5" t="s">
        <v>105</v>
      </c>
      <c r="G27" s="5" t="s">
        <v>106</v>
      </c>
      <c r="H27" s="3">
        <v>2017</v>
      </c>
      <c r="I27" s="4">
        <v>9</v>
      </c>
      <c r="J27" s="4">
        <v>2</v>
      </c>
      <c r="K27" s="4"/>
      <c r="L27" s="4"/>
      <c r="M27" s="4"/>
      <c r="N27" s="4"/>
      <c r="O27" s="4"/>
      <c r="P27" s="4"/>
      <c r="Q27" s="4"/>
      <c r="R27" s="4"/>
      <c r="S27" s="4"/>
      <c r="T27" s="4" t="s">
        <v>1571</v>
      </c>
      <c r="U27" s="1"/>
      <c r="V27" s="1"/>
      <c r="W27" s="1" t="s">
        <v>1643</v>
      </c>
    </row>
    <row r="28" spans="1:23" ht="144" x14ac:dyDescent="0.3">
      <c r="A28" s="3" t="s">
        <v>107</v>
      </c>
      <c r="B28" s="3" t="s">
        <v>108</v>
      </c>
      <c r="C28" s="3" t="s">
        <v>80</v>
      </c>
      <c r="D28" s="4" t="s">
        <v>3</v>
      </c>
      <c r="E28" s="4" t="s">
        <v>4</v>
      </c>
      <c r="F28" s="5" t="s">
        <v>109</v>
      </c>
      <c r="G28" s="5" t="s">
        <v>110</v>
      </c>
      <c r="H28" s="3">
        <v>2015</v>
      </c>
      <c r="I28" s="4">
        <v>7</v>
      </c>
      <c r="J28" s="4">
        <v>1</v>
      </c>
      <c r="K28" s="4"/>
      <c r="L28" s="4"/>
      <c r="M28" s="4"/>
      <c r="N28" s="4"/>
      <c r="O28" s="4"/>
      <c r="P28" s="4"/>
      <c r="Q28" s="4"/>
      <c r="R28" s="4"/>
      <c r="S28" s="4"/>
      <c r="T28" s="4" t="s">
        <v>1571</v>
      </c>
      <c r="U28" s="1"/>
      <c r="V28" s="1"/>
      <c r="W28" s="1" t="s">
        <v>1643</v>
      </c>
    </row>
    <row r="29" spans="1:23" ht="144" x14ac:dyDescent="0.3">
      <c r="A29" s="3" t="s">
        <v>111</v>
      </c>
      <c r="B29" s="3" t="s">
        <v>112</v>
      </c>
      <c r="C29" s="3" t="s">
        <v>80</v>
      </c>
      <c r="D29" s="4" t="s">
        <v>3</v>
      </c>
      <c r="E29" s="4" t="s">
        <v>4</v>
      </c>
      <c r="F29" s="5" t="s">
        <v>113</v>
      </c>
      <c r="G29" s="5" t="s">
        <v>114</v>
      </c>
      <c r="H29" s="3">
        <v>2014</v>
      </c>
      <c r="I29" s="4">
        <v>6</v>
      </c>
      <c r="J29" s="4">
        <v>2</v>
      </c>
      <c r="K29" s="4"/>
      <c r="L29" s="4"/>
      <c r="M29" s="4"/>
      <c r="N29" s="4"/>
      <c r="O29" s="4"/>
      <c r="P29" s="4"/>
      <c r="Q29" s="4"/>
      <c r="R29" s="4"/>
      <c r="S29" s="4"/>
      <c r="T29" s="4" t="s">
        <v>1571</v>
      </c>
      <c r="U29" s="1"/>
      <c r="V29" s="1"/>
      <c r="W29" s="1" t="s">
        <v>1643</v>
      </c>
    </row>
    <row r="30" spans="1:23" ht="158.4" x14ac:dyDescent="0.3">
      <c r="A30" s="3" t="s">
        <v>115</v>
      </c>
      <c r="B30" s="3" t="s">
        <v>116</v>
      </c>
      <c r="C30" s="3" t="s">
        <v>80</v>
      </c>
      <c r="D30" s="4" t="s">
        <v>3</v>
      </c>
      <c r="E30" s="4" t="s">
        <v>4</v>
      </c>
      <c r="F30" s="5" t="s">
        <v>117</v>
      </c>
      <c r="G30" s="5" t="s">
        <v>118</v>
      </c>
      <c r="H30" s="3">
        <v>2014</v>
      </c>
      <c r="I30" s="4">
        <v>6</v>
      </c>
      <c r="J30" s="4">
        <v>1</v>
      </c>
      <c r="K30" s="4"/>
      <c r="L30" s="4"/>
      <c r="M30" s="4"/>
      <c r="N30" s="4"/>
      <c r="O30" s="4"/>
      <c r="P30" s="4"/>
      <c r="Q30" s="4"/>
      <c r="R30" s="4"/>
      <c r="S30" s="4"/>
      <c r="T30" s="4" t="s">
        <v>1571</v>
      </c>
      <c r="U30" s="1"/>
      <c r="V30" s="1"/>
      <c r="W30" s="1" t="s">
        <v>1643</v>
      </c>
    </row>
    <row r="31" spans="1:23" ht="129.6" x14ac:dyDescent="0.3">
      <c r="A31" s="3" t="s">
        <v>119</v>
      </c>
      <c r="B31" s="3" t="s">
        <v>120</v>
      </c>
      <c r="C31" s="3" t="s">
        <v>80</v>
      </c>
      <c r="D31" s="4" t="s">
        <v>3</v>
      </c>
      <c r="E31" s="4" t="s">
        <v>4</v>
      </c>
      <c r="F31" s="5" t="s">
        <v>121</v>
      </c>
      <c r="G31" s="5" t="s">
        <v>122</v>
      </c>
      <c r="H31" s="3">
        <v>2013</v>
      </c>
      <c r="I31" s="4">
        <v>5</v>
      </c>
      <c r="J31" s="4">
        <v>2</v>
      </c>
      <c r="K31" s="4"/>
      <c r="L31" s="4"/>
      <c r="M31" s="4"/>
      <c r="N31" s="4"/>
      <c r="O31" s="4"/>
      <c r="P31" s="4"/>
      <c r="Q31" s="4"/>
      <c r="R31" s="4"/>
      <c r="S31" s="4"/>
      <c r="T31" s="4" t="s">
        <v>1571</v>
      </c>
      <c r="U31" s="1"/>
      <c r="V31" s="1"/>
      <c r="W31" s="1" t="s">
        <v>1643</v>
      </c>
    </row>
    <row r="32" spans="1:23" ht="100.8" x14ac:dyDescent="0.3">
      <c r="A32" s="3" t="s">
        <v>123</v>
      </c>
      <c r="B32" s="3" t="s">
        <v>124</v>
      </c>
      <c r="C32" s="3" t="s">
        <v>80</v>
      </c>
      <c r="D32" s="4" t="s">
        <v>3</v>
      </c>
      <c r="E32" s="4" t="s">
        <v>4</v>
      </c>
      <c r="F32" s="5" t="s">
        <v>125</v>
      </c>
      <c r="G32" s="5" t="s">
        <v>126</v>
      </c>
      <c r="H32" s="3">
        <v>2013</v>
      </c>
      <c r="I32" s="4">
        <v>5</v>
      </c>
      <c r="J32" s="4">
        <v>2</v>
      </c>
      <c r="K32" s="4"/>
      <c r="L32" s="4"/>
      <c r="M32" s="4"/>
      <c r="N32" s="4"/>
      <c r="O32" s="4"/>
      <c r="P32" s="4"/>
      <c r="Q32" s="4"/>
      <c r="R32" s="4"/>
      <c r="S32" s="4"/>
      <c r="T32" s="4" t="s">
        <v>1571</v>
      </c>
      <c r="U32" s="1"/>
      <c r="V32" s="1"/>
      <c r="W32" s="1" t="s">
        <v>1643</v>
      </c>
    </row>
    <row r="33" spans="1:23" ht="115.2" x14ac:dyDescent="0.3">
      <c r="A33" s="3" t="s">
        <v>127</v>
      </c>
      <c r="B33" s="3" t="s">
        <v>128</v>
      </c>
      <c r="C33" s="3" t="s">
        <v>80</v>
      </c>
      <c r="D33" s="4" t="s">
        <v>3</v>
      </c>
      <c r="E33" s="4" t="s">
        <v>4</v>
      </c>
      <c r="F33" s="5" t="s">
        <v>129</v>
      </c>
      <c r="G33" s="5" t="s">
        <v>130</v>
      </c>
      <c r="H33" s="3">
        <v>2013</v>
      </c>
      <c r="I33" s="4">
        <v>5</v>
      </c>
      <c r="J33" s="4">
        <v>2</v>
      </c>
      <c r="K33" s="4"/>
      <c r="L33" s="4"/>
      <c r="M33" s="4"/>
      <c r="N33" s="4"/>
      <c r="O33" s="4"/>
      <c r="P33" s="4"/>
      <c r="Q33" s="4"/>
      <c r="R33" s="4"/>
      <c r="S33" s="4"/>
      <c r="T33" s="4" t="s">
        <v>1571</v>
      </c>
      <c r="U33" s="1"/>
      <c r="V33" s="1"/>
      <c r="W33" s="1" t="s">
        <v>1643</v>
      </c>
    </row>
    <row r="34" spans="1:23" ht="129.6" x14ac:dyDescent="0.3">
      <c r="A34" s="3" t="s">
        <v>131</v>
      </c>
      <c r="B34" s="3" t="s">
        <v>132</v>
      </c>
      <c r="C34" s="3" t="s">
        <v>80</v>
      </c>
      <c r="D34" s="4" t="s">
        <v>3</v>
      </c>
      <c r="E34" s="4" t="s">
        <v>4</v>
      </c>
      <c r="F34" s="5" t="s">
        <v>133</v>
      </c>
      <c r="G34" s="5" t="s">
        <v>134</v>
      </c>
      <c r="H34" s="3">
        <v>2013</v>
      </c>
      <c r="I34" s="4">
        <v>5</v>
      </c>
      <c r="J34" s="4">
        <v>2</v>
      </c>
      <c r="K34" s="4"/>
      <c r="L34" s="4"/>
      <c r="M34" s="4"/>
      <c r="N34" s="4"/>
      <c r="O34" s="4"/>
      <c r="P34" s="4"/>
      <c r="Q34" s="4"/>
      <c r="R34" s="4"/>
      <c r="S34" s="4"/>
      <c r="T34" s="4" t="s">
        <v>1571</v>
      </c>
      <c r="U34" s="1"/>
      <c r="V34" s="1"/>
      <c r="W34" s="1" t="s">
        <v>1643</v>
      </c>
    </row>
    <row r="35" spans="1:23" ht="187.2" x14ac:dyDescent="0.3">
      <c r="A35" s="3" t="s">
        <v>24</v>
      </c>
      <c r="B35" s="3" t="s">
        <v>135</v>
      </c>
      <c r="C35" s="3" t="s">
        <v>80</v>
      </c>
      <c r="D35" s="4" t="s">
        <v>3</v>
      </c>
      <c r="E35" s="4" t="s">
        <v>4</v>
      </c>
      <c r="F35" s="5" t="s">
        <v>136</v>
      </c>
      <c r="G35" s="5" t="s">
        <v>137</v>
      </c>
      <c r="H35" s="3">
        <v>2013</v>
      </c>
      <c r="I35" s="4">
        <v>5</v>
      </c>
      <c r="J35" s="4">
        <v>1</v>
      </c>
      <c r="K35" s="4"/>
      <c r="L35" s="4"/>
      <c r="M35" s="4"/>
      <c r="N35" s="4"/>
      <c r="O35" s="4"/>
      <c r="P35" s="4"/>
      <c r="Q35" s="4"/>
      <c r="R35" s="4"/>
      <c r="S35" s="4"/>
      <c r="T35" s="4" t="s">
        <v>1571</v>
      </c>
      <c r="U35" s="1"/>
      <c r="V35" s="1"/>
      <c r="W35" s="1" t="s">
        <v>1643</v>
      </c>
    </row>
    <row r="36" spans="1:23" ht="158.4" x14ac:dyDescent="0.3">
      <c r="A36" s="3" t="s">
        <v>138</v>
      </c>
      <c r="B36" s="3" t="s">
        <v>139</v>
      </c>
      <c r="C36" s="3" t="s">
        <v>80</v>
      </c>
      <c r="D36" s="4" t="s">
        <v>3</v>
      </c>
      <c r="E36" s="4" t="s">
        <v>4</v>
      </c>
      <c r="F36" s="5" t="s">
        <v>140</v>
      </c>
      <c r="G36" s="5" t="s">
        <v>141</v>
      </c>
      <c r="H36" s="3">
        <v>2013</v>
      </c>
      <c r="I36" s="4">
        <v>5</v>
      </c>
      <c r="J36" s="4">
        <v>1</v>
      </c>
      <c r="K36" s="4"/>
      <c r="L36" s="4"/>
      <c r="M36" s="4"/>
      <c r="N36" s="4"/>
      <c r="O36" s="4"/>
      <c r="P36" s="4"/>
      <c r="Q36" s="4"/>
      <c r="R36" s="4"/>
      <c r="S36" s="4"/>
      <c r="T36" s="4" t="s">
        <v>1571</v>
      </c>
      <c r="U36" s="1"/>
      <c r="V36" s="1"/>
      <c r="W36" s="1" t="s">
        <v>1643</v>
      </c>
    </row>
    <row r="37" spans="1:23" ht="158.4" x14ac:dyDescent="0.3">
      <c r="A37" s="3" t="s">
        <v>142</v>
      </c>
      <c r="B37" s="3" t="s">
        <v>143</v>
      </c>
      <c r="C37" s="3" t="s">
        <v>80</v>
      </c>
      <c r="D37" s="4" t="s">
        <v>3</v>
      </c>
      <c r="E37" s="4" t="s">
        <v>4</v>
      </c>
      <c r="F37" s="5" t="s">
        <v>144</v>
      </c>
      <c r="G37" s="5" t="s">
        <v>145</v>
      </c>
      <c r="H37" s="3">
        <v>2012</v>
      </c>
      <c r="I37" s="4">
        <v>4</v>
      </c>
      <c r="J37" s="4">
        <v>3</v>
      </c>
      <c r="K37" s="4"/>
      <c r="L37" s="4"/>
      <c r="M37" s="4"/>
      <c r="N37" s="4"/>
      <c r="O37" s="4"/>
      <c r="P37" s="4"/>
      <c r="Q37" s="4"/>
      <c r="R37" s="4"/>
      <c r="S37" s="4"/>
      <c r="T37" s="4" t="s">
        <v>1571</v>
      </c>
      <c r="U37" s="1"/>
      <c r="V37" s="1"/>
      <c r="W37" s="1" t="s">
        <v>1643</v>
      </c>
    </row>
    <row r="38" spans="1:23" ht="129.6" x14ac:dyDescent="0.3">
      <c r="A38" s="3" t="s">
        <v>146</v>
      </c>
      <c r="B38" s="3" t="s">
        <v>147</v>
      </c>
      <c r="C38" s="3" t="s">
        <v>80</v>
      </c>
      <c r="D38" s="4" t="s">
        <v>3</v>
      </c>
      <c r="E38" s="4" t="s">
        <v>4</v>
      </c>
      <c r="F38" s="5" t="s">
        <v>148</v>
      </c>
      <c r="G38" s="5" t="s">
        <v>149</v>
      </c>
      <c r="H38" s="3">
        <v>2012</v>
      </c>
      <c r="I38" s="4">
        <v>4</v>
      </c>
      <c r="J38" s="4">
        <v>3</v>
      </c>
      <c r="K38" s="4"/>
      <c r="L38" s="4"/>
      <c r="M38" s="4"/>
      <c r="N38" s="4"/>
      <c r="O38" s="4"/>
      <c r="P38" s="4"/>
      <c r="Q38" s="4"/>
      <c r="R38" s="4"/>
      <c r="S38" s="4"/>
      <c r="T38" s="4" t="s">
        <v>1571</v>
      </c>
      <c r="U38" s="1"/>
      <c r="V38" s="1"/>
      <c r="W38" s="1" t="s">
        <v>1643</v>
      </c>
    </row>
    <row r="39" spans="1:23" ht="100.8" x14ac:dyDescent="0.3">
      <c r="A39" s="3" t="s">
        <v>150</v>
      </c>
      <c r="B39" s="3" t="s">
        <v>151</v>
      </c>
      <c r="C39" s="3" t="s">
        <v>80</v>
      </c>
      <c r="D39" s="4" t="s">
        <v>3</v>
      </c>
      <c r="E39" s="4" t="s">
        <v>4</v>
      </c>
      <c r="F39" s="5" t="s">
        <v>152</v>
      </c>
      <c r="G39" s="5" t="s">
        <v>153</v>
      </c>
      <c r="H39" s="3">
        <v>2012</v>
      </c>
      <c r="I39" s="4">
        <v>4</v>
      </c>
      <c r="J39" s="4">
        <v>3</v>
      </c>
      <c r="K39" s="4"/>
      <c r="L39" s="4"/>
      <c r="M39" s="4"/>
      <c r="N39" s="4"/>
      <c r="O39" s="4"/>
      <c r="P39" s="4"/>
      <c r="Q39" s="4"/>
      <c r="R39" s="4"/>
      <c r="S39" s="4"/>
      <c r="T39" s="4" t="s">
        <v>1571</v>
      </c>
      <c r="U39" s="1"/>
      <c r="V39" s="1"/>
      <c r="W39" s="1" t="s">
        <v>1643</v>
      </c>
    </row>
    <row r="40" spans="1:23" ht="172.8" x14ac:dyDescent="0.3">
      <c r="A40" s="3" t="s">
        <v>154</v>
      </c>
      <c r="B40" s="3" t="s">
        <v>155</v>
      </c>
      <c r="C40" s="3" t="s">
        <v>80</v>
      </c>
      <c r="D40" s="4" t="s">
        <v>3</v>
      </c>
      <c r="E40" s="4" t="s">
        <v>4</v>
      </c>
      <c r="F40" s="5" t="s">
        <v>156</v>
      </c>
      <c r="G40" s="5" t="s">
        <v>157</v>
      </c>
      <c r="H40" s="3">
        <v>2012</v>
      </c>
      <c r="I40" s="4">
        <v>4</v>
      </c>
      <c r="J40" s="4">
        <v>3</v>
      </c>
      <c r="K40" s="4"/>
      <c r="L40" s="4"/>
      <c r="M40" s="4"/>
      <c r="N40" s="4"/>
      <c r="O40" s="4"/>
      <c r="P40" s="4"/>
      <c r="Q40" s="4"/>
      <c r="R40" s="4"/>
      <c r="S40" s="4"/>
      <c r="T40" s="4" t="s">
        <v>1571</v>
      </c>
      <c r="U40" s="1"/>
      <c r="V40" s="1"/>
      <c r="W40" s="1" t="s">
        <v>1643</v>
      </c>
    </row>
    <row r="41" spans="1:23" ht="86.4" x14ac:dyDescent="0.3">
      <c r="A41" s="3" t="s">
        <v>158</v>
      </c>
      <c r="B41" s="3" t="s">
        <v>159</v>
      </c>
      <c r="C41" s="3" t="s">
        <v>80</v>
      </c>
      <c r="D41" s="4" t="s">
        <v>3</v>
      </c>
      <c r="E41" s="4" t="s">
        <v>4</v>
      </c>
      <c r="F41" s="5" t="s">
        <v>160</v>
      </c>
      <c r="G41" s="5" t="s">
        <v>161</v>
      </c>
      <c r="H41" s="3">
        <v>2012</v>
      </c>
      <c r="I41" s="4">
        <v>4</v>
      </c>
      <c r="J41" s="4">
        <v>3</v>
      </c>
      <c r="K41" s="4"/>
      <c r="L41" s="4"/>
      <c r="M41" s="4"/>
      <c r="N41" s="4"/>
      <c r="O41" s="4"/>
      <c r="P41" s="4"/>
      <c r="Q41" s="4"/>
      <c r="R41" s="4"/>
      <c r="S41" s="4"/>
      <c r="T41" s="4" t="s">
        <v>1571</v>
      </c>
      <c r="U41" s="1"/>
      <c r="V41" s="1"/>
      <c r="W41" s="1" t="s">
        <v>1643</v>
      </c>
    </row>
    <row r="42" spans="1:23" ht="144" x14ac:dyDescent="0.3">
      <c r="A42" s="3" t="s">
        <v>162</v>
      </c>
      <c r="B42" s="3" t="s">
        <v>163</v>
      </c>
      <c r="C42" s="3" t="s">
        <v>80</v>
      </c>
      <c r="D42" s="4" t="s">
        <v>17</v>
      </c>
      <c r="E42" s="4" t="s">
        <v>4</v>
      </c>
      <c r="F42" s="5" t="s">
        <v>164</v>
      </c>
      <c r="G42" s="5" t="s">
        <v>165</v>
      </c>
      <c r="H42" s="3">
        <v>2012</v>
      </c>
      <c r="I42" s="4">
        <v>4</v>
      </c>
      <c r="J42" s="4">
        <v>1</v>
      </c>
      <c r="K42" s="4"/>
      <c r="L42" s="4"/>
      <c r="M42" s="4"/>
      <c r="N42" s="4"/>
      <c r="O42" s="4"/>
      <c r="P42" s="4"/>
      <c r="Q42" s="4"/>
      <c r="R42" s="4"/>
      <c r="S42" s="4"/>
      <c r="T42" s="4" t="s">
        <v>1571</v>
      </c>
      <c r="U42" s="1"/>
      <c r="V42" s="1"/>
      <c r="W42" s="1" t="s">
        <v>1643</v>
      </c>
    </row>
    <row r="43" spans="1:23" ht="100.8" x14ac:dyDescent="0.3">
      <c r="A43" s="3" t="s">
        <v>166</v>
      </c>
      <c r="B43" s="3" t="s">
        <v>167</v>
      </c>
      <c r="C43" s="3" t="s">
        <v>80</v>
      </c>
      <c r="D43" s="4" t="s">
        <v>3</v>
      </c>
      <c r="E43" s="4" t="s">
        <v>4</v>
      </c>
      <c r="F43" s="5" t="s">
        <v>168</v>
      </c>
      <c r="G43" s="5" t="s">
        <v>169</v>
      </c>
      <c r="H43" s="3">
        <v>2010</v>
      </c>
      <c r="I43" s="4">
        <v>2</v>
      </c>
      <c r="J43" s="4">
        <v>3</v>
      </c>
      <c r="K43" s="4"/>
      <c r="L43" s="4"/>
      <c r="M43" s="4"/>
      <c r="N43" s="4"/>
      <c r="O43" s="4"/>
      <c r="P43" s="4"/>
      <c r="Q43" s="4"/>
      <c r="R43" s="4"/>
      <c r="S43" s="4"/>
      <c r="T43" s="4" t="s">
        <v>1571</v>
      </c>
      <c r="U43" s="1"/>
      <c r="V43" s="1"/>
      <c r="W43" s="1" t="s">
        <v>1643</v>
      </c>
    </row>
    <row r="44" spans="1:23" ht="158.4" x14ac:dyDescent="0.3">
      <c r="A44" s="3" t="s">
        <v>170</v>
      </c>
      <c r="B44" s="3" t="s">
        <v>171</v>
      </c>
      <c r="C44" s="3" t="s">
        <v>80</v>
      </c>
      <c r="D44" s="4" t="s">
        <v>3</v>
      </c>
      <c r="E44" s="4" t="s">
        <v>4</v>
      </c>
      <c r="F44" s="5" t="s">
        <v>172</v>
      </c>
      <c r="G44" s="5" t="s">
        <v>173</v>
      </c>
      <c r="H44" s="3">
        <v>2010</v>
      </c>
      <c r="I44" s="4">
        <v>2</v>
      </c>
      <c r="J44" s="4">
        <v>3</v>
      </c>
      <c r="K44" s="4"/>
      <c r="L44" s="4"/>
      <c r="M44" s="4"/>
      <c r="N44" s="4"/>
      <c r="O44" s="4"/>
      <c r="P44" s="4"/>
      <c r="Q44" s="4"/>
      <c r="R44" s="4"/>
      <c r="S44" s="4"/>
      <c r="T44" s="4" t="s">
        <v>1571</v>
      </c>
      <c r="U44" s="1"/>
      <c r="V44" s="1"/>
      <c r="W44" s="1" t="s">
        <v>1643</v>
      </c>
    </row>
    <row r="45" spans="1:23" ht="100.8" x14ac:dyDescent="0.3">
      <c r="A45" s="3" t="s">
        <v>174</v>
      </c>
      <c r="B45" s="3" t="s">
        <v>175</v>
      </c>
      <c r="C45" s="3" t="s">
        <v>80</v>
      </c>
      <c r="D45" s="4" t="s">
        <v>3</v>
      </c>
      <c r="E45" s="4" t="s">
        <v>4</v>
      </c>
      <c r="F45" s="5" t="s">
        <v>176</v>
      </c>
      <c r="G45" s="5" t="s">
        <v>177</v>
      </c>
      <c r="H45" s="3">
        <v>2010</v>
      </c>
      <c r="I45" s="4">
        <v>2</v>
      </c>
      <c r="J45" s="4">
        <v>3</v>
      </c>
      <c r="K45" s="4"/>
      <c r="L45" s="4"/>
      <c r="M45" s="4"/>
      <c r="N45" s="4"/>
      <c r="O45" s="4"/>
      <c r="P45" s="4"/>
      <c r="Q45" s="4"/>
      <c r="R45" s="4"/>
      <c r="S45" s="4"/>
      <c r="T45" s="4" t="s">
        <v>1571</v>
      </c>
      <c r="U45" s="1"/>
      <c r="V45" s="1"/>
      <c r="W45" s="1" t="s">
        <v>1643</v>
      </c>
    </row>
    <row r="46" spans="1:23" ht="144" x14ac:dyDescent="0.3">
      <c r="A46" s="3" t="s">
        <v>178</v>
      </c>
      <c r="B46" s="3" t="s">
        <v>179</v>
      </c>
      <c r="C46" s="3" t="s">
        <v>80</v>
      </c>
      <c r="D46" s="4" t="s">
        <v>3</v>
      </c>
      <c r="E46" s="4" t="s">
        <v>4</v>
      </c>
      <c r="F46" s="5" t="s">
        <v>180</v>
      </c>
      <c r="G46" s="5" t="s">
        <v>181</v>
      </c>
      <c r="H46" s="3">
        <v>2010</v>
      </c>
      <c r="I46" s="4">
        <v>2</v>
      </c>
      <c r="J46" s="4">
        <v>3</v>
      </c>
      <c r="K46" s="4"/>
      <c r="L46" s="4"/>
      <c r="M46" s="4"/>
      <c r="N46" s="4"/>
      <c r="O46" s="4"/>
      <c r="P46" s="4"/>
      <c r="Q46" s="4"/>
      <c r="R46" s="4"/>
      <c r="S46" s="4"/>
      <c r="T46" s="4" t="s">
        <v>1571</v>
      </c>
      <c r="U46" s="1"/>
      <c r="V46" s="1"/>
      <c r="W46" s="1" t="s">
        <v>1643</v>
      </c>
    </row>
    <row r="47" spans="1:23" ht="100.8" x14ac:dyDescent="0.3">
      <c r="A47" s="3" t="s">
        <v>142</v>
      </c>
      <c r="B47" s="3" t="s">
        <v>182</v>
      </c>
      <c r="C47" s="3" t="s">
        <v>80</v>
      </c>
      <c r="D47" s="4" t="s">
        <v>3</v>
      </c>
      <c r="E47" s="4" t="s">
        <v>4</v>
      </c>
      <c r="F47" s="5" t="s">
        <v>183</v>
      </c>
      <c r="G47" s="5" t="s">
        <v>184</v>
      </c>
      <c r="H47" s="3">
        <v>2010</v>
      </c>
      <c r="I47" s="4">
        <v>2</v>
      </c>
      <c r="J47" s="4">
        <v>3</v>
      </c>
      <c r="K47" s="4"/>
      <c r="L47" s="4"/>
      <c r="M47" s="4"/>
      <c r="N47" s="4"/>
      <c r="O47" s="4"/>
      <c r="P47" s="4"/>
      <c r="Q47" s="4"/>
      <c r="R47" s="4"/>
      <c r="S47" s="4"/>
      <c r="T47" s="4" t="s">
        <v>1571</v>
      </c>
      <c r="U47" s="1"/>
      <c r="V47" s="1"/>
      <c r="W47" s="1" t="s">
        <v>1643</v>
      </c>
    </row>
    <row r="48" spans="1:23" ht="158.4" x14ac:dyDescent="0.3">
      <c r="A48" s="3" t="s">
        <v>36</v>
      </c>
      <c r="B48" s="3" t="s">
        <v>185</v>
      </c>
      <c r="C48" s="3" t="s">
        <v>80</v>
      </c>
      <c r="D48" s="4" t="s">
        <v>3</v>
      </c>
      <c r="E48" s="4" t="s">
        <v>4</v>
      </c>
      <c r="F48" s="5" t="s">
        <v>186</v>
      </c>
      <c r="G48" s="5" t="s">
        <v>187</v>
      </c>
      <c r="H48" s="3">
        <v>2010</v>
      </c>
      <c r="I48" s="4">
        <v>2</v>
      </c>
      <c r="J48" s="4">
        <v>3</v>
      </c>
      <c r="K48" s="4"/>
      <c r="L48" s="4"/>
      <c r="M48" s="4"/>
      <c r="N48" s="4"/>
      <c r="O48" s="4"/>
      <c r="P48" s="4"/>
      <c r="Q48" s="4"/>
      <c r="R48" s="4"/>
      <c r="S48" s="4"/>
      <c r="T48" s="4" t="s">
        <v>1571</v>
      </c>
      <c r="U48" s="1"/>
      <c r="V48" s="1"/>
      <c r="W48" s="1" t="s">
        <v>1643</v>
      </c>
    </row>
    <row r="49" spans="1:23" ht="172.8" x14ac:dyDescent="0.3">
      <c r="A49" s="3" t="s">
        <v>188</v>
      </c>
      <c r="B49" s="3" t="s">
        <v>189</v>
      </c>
      <c r="C49" s="3" t="s">
        <v>80</v>
      </c>
      <c r="D49" s="4" t="s">
        <v>17</v>
      </c>
      <c r="E49" s="4" t="s">
        <v>4</v>
      </c>
      <c r="F49" s="5" t="s">
        <v>190</v>
      </c>
      <c r="G49" s="5" t="s">
        <v>191</v>
      </c>
      <c r="H49" s="3">
        <v>2010</v>
      </c>
      <c r="I49" s="4">
        <v>2</v>
      </c>
      <c r="J49" s="4">
        <v>1</v>
      </c>
      <c r="K49" s="4"/>
      <c r="L49" s="4"/>
      <c r="M49" s="4"/>
      <c r="N49" s="4"/>
      <c r="O49" s="4"/>
      <c r="P49" s="4"/>
      <c r="Q49" s="4"/>
      <c r="R49" s="4"/>
      <c r="S49" s="4"/>
      <c r="T49" s="4" t="s">
        <v>1571</v>
      </c>
      <c r="U49" s="1"/>
      <c r="V49" s="1"/>
      <c r="W49" s="1" t="s">
        <v>1643</v>
      </c>
    </row>
    <row r="50" spans="1:23" ht="172.8" x14ac:dyDescent="0.3">
      <c r="A50" s="3" t="s">
        <v>166</v>
      </c>
      <c r="B50" s="3" t="s">
        <v>192</v>
      </c>
      <c r="C50" s="3" t="s">
        <v>80</v>
      </c>
      <c r="D50" s="4" t="s">
        <v>3</v>
      </c>
      <c r="E50" s="4" t="s">
        <v>4</v>
      </c>
      <c r="F50" s="5" t="s">
        <v>193</v>
      </c>
      <c r="G50" s="5" t="s">
        <v>194</v>
      </c>
      <c r="H50" s="3">
        <v>2009</v>
      </c>
      <c r="I50" s="4">
        <v>1</v>
      </c>
      <c r="J50" s="4">
        <v>3</v>
      </c>
      <c r="K50" s="4"/>
      <c r="L50" s="4"/>
      <c r="M50" s="4"/>
      <c r="N50" s="4"/>
      <c r="O50" s="4"/>
      <c r="P50" s="4"/>
      <c r="Q50" s="4"/>
      <c r="R50" s="4"/>
      <c r="S50" s="4"/>
      <c r="T50" s="4" t="s">
        <v>1571</v>
      </c>
      <c r="U50" s="1"/>
      <c r="V50" s="1"/>
      <c r="W50" s="1" t="s">
        <v>1643</v>
      </c>
    </row>
    <row r="51" spans="1:23" ht="115.2" x14ac:dyDescent="0.3">
      <c r="A51" s="3" t="s">
        <v>158</v>
      </c>
      <c r="B51" s="3" t="s">
        <v>195</v>
      </c>
      <c r="C51" s="3" t="s">
        <v>80</v>
      </c>
      <c r="D51" s="4" t="s">
        <v>3</v>
      </c>
      <c r="E51" s="4" t="s">
        <v>4</v>
      </c>
      <c r="F51" s="5" t="s">
        <v>196</v>
      </c>
      <c r="G51" s="5" t="s">
        <v>197</v>
      </c>
      <c r="H51" s="3">
        <v>2009</v>
      </c>
      <c r="I51" s="4">
        <v>1</v>
      </c>
      <c r="J51" s="4">
        <v>3</v>
      </c>
      <c r="K51" s="4"/>
      <c r="L51" s="4"/>
      <c r="M51" s="4"/>
      <c r="N51" s="4"/>
      <c r="O51" s="4"/>
      <c r="P51" s="4"/>
      <c r="Q51" s="4"/>
      <c r="R51" s="4"/>
      <c r="S51" s="4"/>
      <c r="T51" s="4" t="s">
        <v>1571</v>
      </c>
      <c r="U51" s="1"/>
      <c r="V51" s="1"/>
      <c r="W51" s="1" t="s">
        <v>1643</v>
      </c>
    </row>
    <row r="52" spans="1:23" ht="201.6" x14ac:dyDescent="0.3">
      <c r="A52" s="3" t="s">
        <v>198</v>
      </c>
      <c r="B52" s="3" t="s">
        <v>199</v>
      </c>
      <c r="C52" s="3" t="s">
        <v>80</v>
      </c>
      <c r="D52" s="4" t="s">
        <v>3</v>
      </c>
      <c r="E52" s="4" t="s">
        <v>4</v>
      </c>
      <c r="F52" s="5" t="s">
        <v>200</v>
      </c>
      <c r="G52" s="5" t="s">
        <v>201</v>
      </c>
      <c r="H52" s="3">
        <v>2009</v>
      </c>
      <c r="I52" s="4">
        <v>1</v>
      </c>
      <c r="J52" s="4">
        <v>3</v>
      </c>
      <c r="K52" s="4"/>
      <c r="L52" s="4"/>
      <c r="M52" s="4"/>
      <c r="N52" s="4"/>
      <c r="O52" s="4"/>
      <c r="P52" s="4"/>
      <c r="Q52" s="4"/>
      <c r="R52" s="4"/>
      <c r="S52" s="4"/>
      <c r="T52" s="4" t="s">
        <v>1571</v>
      </c>
      <c r="U52" s="1"/>
      <c r="V52" s="1"/>
      <c r="W52" s="1" t="s">
        <v>1643</v>
      </c>
    </row>
    <row r="53" spans="1:23" ht="187.2" x14ac:dyDescent="0.3">
      <c r="A53" s="3" t="s">
        <v>202</v>
      </c>
      <c r="B53" s="3" t="s">
        <v>203</v>
      </c>
      <c r="C53" s="3" t="s">
        <v>80</v>
      </c>
      <c r="D53" s="4" t="s">
        <v>3</v>
      </c>
      <c r="E53" s="4" t="s">
        <v>4</v>
      </c>
      <c r="F53" s="5" t="s">
        <v>204</v>
      </c>
      <c r="G53" s="5" t="s">
        <v>205</v>
      </c>
      <c r="H53" s="3">
        <v>2009</v>
      </c>
      <c r="I53" s="4">
        <v>1</v>
      </c>
      <c r="J53" s="4">
        <v>3</v>
      </c>
      <c r="K53" s="4"/>
      <c r="L53" s="4"/>
      <c r="M53" s="4"/>
      <c r="N53" s="4"/>
      <c r="O53" s="4"/>
      <c r="P53" s="4"/>
      <c r="Q53" s="4"/>
      <c r="R53" s="4"/>
      <c r="S53" s="4"/>
      <c r="T53" s="4" t="s">
        <v>1571</v>
      </c>
      <c r="U53" s="1"/>
      <c r="V53" s="1"/>
      <c r="W53" s="1" t="s">
        <v>1643</v>
      </c>
    </row>
    <row r="54" spans="1:23" ht="216" x14ac:dyDescent="0.3">
      <c r="A54" s="3" t="s">
        <v>206</v>
      </c>
      <c r="B54" s="3" t="s">
        <v>207</v>
      </c>
      <c r="C54" s="3" t="s">
        <v>80</v>
      </c>
      <c r="D54" s="4" t="s">
        <v>3</v>
      </c>
      <c r="E54" s="4" t="s">
        <v>4</v>
      </c>
      <c r="F54" s="5" t="s">
        <v>208</v>
      </c>
      <c r="G54" s="5" t="s">
        <v>209</v>
      </c>
      <c r="H54" s="3">
        <v>2009</v>
      </c>
      <c r="I54" s="4">
        <v>1</v>
      </c>
      <c r="J54" s="4">
        <v>2</v>
      </c>
      <c r="K54" s="4"/>
      <c r="L54" s="4"/>
      <c r="M54" s="4"/>
      <c r="N54" s="4"/>
      <c r="O54" s="4"/>
      <c r="P54" s="4"/>
      <c r="Q54" s="4"/>
      <c r="R54" s="4"/>
      <c r="S54" s="4"/>
      <c r="T54" s="4" t="s">
        <v>1571</v>
      </c>
      <c r="U54" s="1"/>
      <c r="V54" s="1"/>
      <c r="W54" s="1" t="s">
        <v>1643</v>
      </c>
    </row>
    <row r="55" spans="1:23" ht="187.2" x14ac:dyDescent="0.3">
      <c r="A55" s="7" t="s">
        <v>216</v>
      </c>
      <c r="B55" s="8" t="s">
        <v>217</v>
      </c>
      <c r="C55" s="3" t="s">
        <v>211</v>
      </c>
      <c r="D55" s="4" t="s">
        <v>3</v>
      </c>
      <c r="E55" s="4" t="s">
        <v>4</v>
      </c>
      <c r="F55" s="9" t="s">
        <v>218</v>
      </c>
      <c r="G55" s="10" t="s">
        <v>219</v>
      </c>
      <c r="H55" s="8">
        <v>2013</v>
      </c>
      <c r="I55" s="4"/>
      <c r="J55" s="4">
        <v>4</v>
      </c>
      <c r="K55" s="4"/>
      <c r="L55" s="4"/>
      <c r="M55" s="4"/>
      <c r="N55" s="4"/>
      <c r="O55" s="4"/>
      <c r="P55" s="4"/>
      <c r="Q55" s="4"/>
      <c r="R55" s="4"/>
      <c r="S55" s="4"/>
      <c r="T55" s="4" t="s">
        <v>1571</v>
      </c>
      <c r="U55" s="1"/>
      <c r="V55" s="1"/>
      <c r="W55" s="1" t="s">
        <v>1643</v>
      </c>
    </row>
    <row r="56" spans="1:23" ht="129.6" x14ac:dyDescent="0.3">
      <c r="A56" s="7" t="s">
        <v>146</v>
      </c>
      <c r="B56" s="8" t="s">
        <v>223</v>
      </c>
      <c r="C56" s="3" t="s">
        <v>211</v>
      </c>
      <c r="D56" s="4" t="s">
        <v>3</v>
      </c>
      <c r="E56" s="4" t="s">
        <v>4</v>
      </c>
      <c r="F56" s="9" t="s">
        <v>224</v>
      </c>
      <c r="G56" s="10" t="s">
        <v>225</v>
      </c>
      <c r="H56" s="8">
        <v>2004</v>
      </c>
      <c r="I56" s="4"/>
      <c r="J56" s="4">
        <v>1</v>
      </c>
      <c r="K56" s="4"/>
      <c r="L56" s="4"/>
      <c r="M56" s="4"/>
      <c r="N56" s="4"/>
      <c r="O56" s="4"/>
      <c r="P56" s="4"/>
      <c r="Q56" s="4"/>
      <c r="R56" s="4"/>
      <c r="S56" s="4"/>
      <c r="T56" s="4" t="s">
        <v>1571</v>
      </c>
      <c r="U56" s="1"/>
      <c r="V56" s="1"/>
      <c r="W56" s="1" t="s">
        <v>1643</v>
      </c>
    </row>
    <row r="57" spans="1:23" ht="201.6" x14ac:dyDescent="0.3">
      <c r="A57" s="7" t="s">
        <v>226</v>
      </c>
      <c r="B57" s="8" t="s">
        <v>227</v>
      </c>
      <c r="C57" s="3" t="s">
        <v>211</v>
      </c>
      <c r="D57" s="4" t="s">
        <v>3</v>
      </c>
      <c r="E57" s="4" t="s">
        <v>4</v>
      </c>
      <c r="F57" s="9" t="s">
        <v>228</v>
      </c>
      <c r="G57" s="10" t="s">
        <v>229</v>
      </c>
      <c r="H57" s="8">
        <v>2004</v>
      </c>
      <c r="I57" s="4"/>
      <c r="J57" s="4">
        <v>1</v>
      </c>
      <c r="K57" s="4"/>
      <c r="L57" s="4"/>
      <c r="M57" s="4"/>
      <c r="N57" s="4"/>
      <c r="O57" s="4"/>
      <c r="P57" s="4"/>
      <c r="Q57" s="4"/>
      <c r="R57" s="4"/>
      <c r="S57" s="4"/>
      <c r="T57" s="4" t="s">
        <v>1571</v>
      </c>
      <c r="U57" s="1"/>
      <c r="V57" s="1"/>
      <c r="W57" s="1" t="s">
        <v>1643</v>
      </c>
    </row>
    <row r="58" spans="1:23" ht="201.6" x14ac:dyDescent="0.3">
      <c r="A58" s="7" t="s">
        <v>178</v>
      </c>
      <c r="B58" s="8" t="s">
        <v>230</v>
      </c>
      <c r="C58" s="3" t="s">
        <v>211</v>
      </c>
      <c r="D58" s="4" t="s">
        <v>3</v>
      </c>
      <c r="E58" s="4" t="s">
        <v>4</v>
      </c>
      <c r="F58" s="9" t="s">
        <v>231</v>
      </c>
      <c r="G58" s="10" t="s">
        <v>232</v>
      </c>
      <c r="H58" s="8">
        <v>2003</v>
      </c>
      <c r="I58" s="4"/>
      <c r="J58" s="4">
        <v>2</v>
      </c>
      <c r="K58" s="4"/>
      <c r="L58" s="4"/>
      <c r="M58" s="4"/>
      <c r="N58" s="4"/>
      <c r="O58" s="4"/>
      <c r="P58" s="4"/>
      <c r="Q58" s="4"/>
      <c r="R58" s="4"/>
      <c r="S58" s="4"/>
      <c r="T58" s="4" t="s">
        <v>1571</v>
      </c>
      <c r="U58" s="1"/>
      <c r="V58" s="1"/>
      <c r="W58" s="1" t="s">
        <v>1643</v>
      </c>
    </row>
    <row r="59" spans="1:23" ht="187.2" x14ac:dyDescent="0.3">
      <c r="A59" s="3" t="s">
        <v>233</v>
      </c>
      <c r="B59" s="3" t="s">
        <v>234</v>
      </c>
      <c r="C59" s="3" t="s">
        <v>235</v>
      </c>
      <c r="D59" s="4" t="s">
        <v>17</v>
      </c>
      <c r="E59" s="4" t="s">
        <v>4</v>
      </c>
      <c r="F59" s="5" t="s">
        <v>236</v>
      </c>
      <c r="G59" s="5" t="s">
        <v>237</v>
      </c>
      <c r="H59" s="3">
        <v>2021</v>
      </c>
      <c r="I59" s="4"/>
      <c r="J59" s="4">
        <v>4</v>
      </c>
      <c r="K59" s="4"/>
      <c r="L59" s="4"/>
      <c r="M59" s="4"/>
      <c r="N59" s="4"/>
      <c r="O59" s="4"/>
      <c r="P59" s="4"/>
      <c r="Q59" s="4"/>
      <c r="R59" s="4"/>
      <c r="S59" s="4"/>
      <c r="T59" s="4" t="s">
        <v>1571</v>
      </c>
      <c r="U59" s="1"/>
      <c r="V59" s="1"/>
      <c r="W59" s="1" t="s">
        <v>1643</v>
      </c>
    </row>
    <row r="60" spans="1:23" ht="216" x14ac:dyDescent="0.3">
      <c r="A60" s="3" t="s">
        <v>238</v>
      </c>
      <c r="B60" s="3" t="s">
        <v>239</v>
      </c>
      <c r="C60" s="3" t="s">
        <v>235</v>
      </c>
      <c r="D60" s="4" t="s">
        <v>17</v>
      </c>
      <c r="E60" s="4" t="s">
        <v>4</v>
      </c>
      <c r="F60" s="5" t="s">
        <v>240</v>
      </c>
      <c r="G60" s="5" t="s">
        <v>241</v>
      </c>
      <c r="H60" s="3">
        <v>2021</v>
      </c>
      <c r="I60" s="4"/>
      <c r="J60" s="4">
        <v>1</v>
      </c>
      <c r="K60" s="4"/>
      <c r="L60" s="4"/>
      <c r="M60" s="4"/>
      <c r="N60" s="4"/>
      <c r="O60" s="4"/>
      <c r="P60" s="4"/>
      <c r="Q60" s="4"/>
      <c r="R60" s="4"/>
      <c r="S60" s="4"/>
      <c r="T60" s="4" t="s">
        <v>1571</v>
      </c>
      <c r="U60" s="1"/>
      <c r="V60" s="1"/>
      <c r="W60" s="1" t="s">
        <v>1643</v>
      </c>
    </row>
    <row r="61" spans="1:23" ht="230.4" x14ac:dyDescent="0.3">
      <c r="A61" s="3" t="s">
        <v>242</v>
      </c>
      <c r="B61" s="3" t="s">
        <v>243</v>
      </c>
      <c r="C61" s="3" t="s">
        <v>235</v>
      </c>
      <c r="D61" s="4" t="s">
        <v>17</v>
      </c>
      <c r="E61" s="4" t="s">
        <v>4</v>
      </c>
      <c r="F61" s="5" t="s">
        <v>244</v>
      </c>
      <c r="G61" s="5" t="s">
        <v>245</v>
      </c>
      <c r="H61" s="3">
        <v>2019</v>
      </c>
      <c r="I61" s="4"/>
      <c r="J61" s="4">
        <v>2</v>
      </c>
      <c r="K61" s="4"/>
      <c r="L61" s="4"/>
      <c r="M61" s="4"/>
      <c r="N61" s="4"/>
      <c r="O61" s="4"/>
      <c r="P61" s="4"/>
      <c r="Q61" s="4"/>
      <c r="R61" s="4"/>
      <c r="S61" s="4"/>
      <c r="T61" s="4" t="s">
        <v>1571</v>
      </c>
      <c r="U61" s="1"/>
      <c r="V61" s="1"/>
      <c r="W61" s="1" t="s">
        <v>1643</v>
      </c>
    </row>
    <row r="62" spans="1:23" ht="158.4" x14ac:dyDescent="0.3">
      <c r="A62" s="3" t="s">
        <v>246</v>
      </c>
      <c r="B62" s="3" t="s">
        <v>247</v>
      </c>
      <c r="C62" s="3" t="s">
        <v>235</v>
      </c>
      <c r="D62" s="4" t="s">
        <v>17</v>
      </c>
      <c r="E62" s="4" t="s">
        <v>4</v>
      </c>
      <c r="F62" s="5" t="s">
        <v>248</v>
      </c>
      <c r="G62" s="5" t="s">
        <v>249</v>
      </c>
      <c r="H62" s="3">
        <v>2019</v>
      </c>
      <c r="I62" s="4"/>
      <c r="J62" s="4">
        <v>2</v>
      </c>
      <c r="K62" s="4"/>
      <c r="L62" s="4"/>
      <c r="M62" s="4"/>
      <c r="N62" s="4"/>
      <c r="O62" s="4"/>
      <c r="P62" s="4"/>
      <c r="Q62" s="4"/>
      <c r="R62" s="4"/>
      <c r="S62" s="4"/>
      <c r="T62" s="4" t="s">
        <v>1571</v>
      </c>
      <c r="U62" s="1"/>
      <c r="V62" s="1"/>
      <c r="W62" s="1" t="s">
        <v>1643</v>
      </c>
    </row>
    <row r="63" spans="1:23" ht="259.2" x14ac:dyDescent="0.3">
      <c r="A63" s="3" t="s">
        <v>250</v>
      </c>
      <c r="B63" s="3" t="s">
        <v>251</v>
      </c>
      <c r="C63" s="3" t="s">
        <v>235</v>
      </c>
      <c r="D63" s="4" t="s">
        <v>17</v>
      </c>
      <c r="E63" s="4" t="s">
        <v>4</v>
      </c>
      <c r="F63" s="5" t="s">
        <v>252</v>
      </c>
      <c r="G63" s="5" t="s">
        <v>253</v>
      </c>
      <c r="H63" s="3">
        <v>2019</v>
      </c>
      <c r="I63" s="4"/>
      <c r="J63" s="4">
        <v>2</v>
      </c>
      <c r="K63" s="4"/>
      <c r="L63" s="4"/>
      <c r="M63" s="4"/>
      <c r="N63" s="4"/>
      <c r="O63" s="4"/>
      <c r="P63" s="4"/>
      <c r="Q63" s="4"/>
      <c r="R63" s="4"/>
      <c r="S63" s="4"/>
      <c r="T63" s="4" t="s">
        <v>1571</v>
      </c>
      <c r="U63" s="1"/>
      <c r="V63" s="1"/>
      <c r="W63" s="1" t="s">
        <v>1643</v>
      </c>
    </row>
    <row r="64" spans="1:23" ht="144" x14ac:dyDescent="0.3">
      <c r="A64" s="3" t="s">
        <v>254</v>
      </c>
      <c r="B64" s="3" t="s">
        <v>255</v>
      </c>
      <c r="C64" s="3" t="s">
        <v>256</v>
      </c>
      <c r="D64" s="4" t="s">
        <v>3</v>
      </c>
      <c r="E64" s="4" t="s">
        <v>4</v>
      </c>
      <c r="F64" s="5" t="s">
        <v>257</v>
      </c>
      <c r="G64" s="5" t="s">
        <v>258</v>
      </c>
      <c r="H64" s="3">
        <v>2020</v>
      </c>
      <c r="I64" s="4">
        <v>26</v>
      </c>
      <c r="J64" s="4">
        <v>2</v>
      </c>
      <c r="K64" s="4"/>
      <c r="L64" s="4"/>
      <c r="M64" s="4"/>
      <c r="N64" s="4"/>
      <c r="O64" s="4"/>
      <c r="P64" s="4"/>
      <c r="Q64" s="4"/>
      <c r="R64" s="4"/>
      <c r="S64" s="4"/>
      <c r="T64" s="4" t="s">
        <v>1571</v>
      </c>
      <c r="U64" s="1"/>
      <c r="V64" s="1"/>
      <c r="W64" s="1" t="s">
        <v>1643</v>
      </c>
    </row>
    <row r="65" spans="1:23" ht="129.6" x14ac:dyDescent="0.3">
      <c r="A65" s="3" t="s">
        <v>259</v>
      </c>
      <c r="B65" s="3" t="s">
        <v>260</v>
      </c>
      <c r="C65" s="3" t="s">
        <v>256</v>
      </c>
      <c r="D65" s="4" t="s">
        <v>3</v>
      </c>
      <c r="E65" s="4" t="s">
        <v>4</v>
      </c>
      <c r="F65" s="5" t="s">
        <v>261</v>
      </c>
      <c r="G65" s="5" t="s">
        <v>262</v>
      </c>
      <c r="H65" s="3">
        <v>2019</v>
      </c>
      <c r="I65" s="4">
        <v>25</v>
      </c>
      <c r="J65" s="4">
        <v>2</v>
      </c>
      <c r="K65" s="4"/>
      <c r="L65" s="4"/>
      <c r="M65" s="4"/>
      <c r="N65" s="4"/>
      <c r="O65" s="4"/>
      <c r="P65" s="4"/>
      <c r="Q65" s="4"/>
      <c r="R65" s="4"/>
      <c r="S65" s="4"/>
      <c r="T65" s="4" t="s">
        <v>1571</v>
      </c>
      <c r="U65" s="1"/>
      <c r="V65" s="1"/>
      <c r="W65" s="1" t="s">
        <v>1643</v>
      </c>
    </row>
    <row r="66" spans="1:23" ht="172.8" x14ac:dyDescent="0.3">
      <c r="A66" s="3" t="s">
        <v>36</v>
      </c>
      <c r="B66" s="3" t="s">
        <v>263</v>
      </c>
      <c r="C66" s="3" t="s">
        <v>256</v>
      </c>
      <c r="D66" s="4" t="s">
        <v>3</v>
      </c>
      <c r="E66" s="4" t="s">
        <v>4</v>
      </c>
      <c r="F66" s="5" t="s">
        <v>264</v>
      </c>
      <c r="G66" s="5" t="s">
        <v>265</v>
      </c>
      <c r="H66" s="3">
        <v>2017</v>
      </c>
      <c r="I66" s="4">
        <v>23</v>
      </c>
      <c r="J66" s="4">
        <v>2</v>
      </c>
      <c r="K66" s="4"/>
      <c r="L66" s="4"/>
      <c r="M66" s="4"/>
      <c r="N66" s="4"/>
      <c r="O66" s="4"/>
      <c r="P66" s="4"/>
      <c r="Q66" s="4"/>
      <c r="R66" s="4"/>
      <c r="S66" s="4"/>
      <c r="T66" s="4" t="s">
        <v>1571</v>
      </c>
      <c r="U66" s="1"/>
      <c r="V66" s="1"/>
      <c r="W66" s="1" t="s">
        <v>1643</v>
      </c>
    </row>
    <row r="67" spans="1:23" ht="187.2" x14ac:dyDescent="0.3">
      <c r="A67" s="3" t="s">
        <v>266</v>
      </c>
      <c r="B67" s="3" t="s">
        <v>267</v>
      </c>
      <c r="C67" s="3" t="s">
        <v>256</v>
      </c>
      <c r="D67" s="4" t="s">
        <v>3</v>
      </c>
      <c r="E67" s="4" t="s">
        <v>4</v>
      </c>
      <c r="F67" s="5" t="s">
        <v>268</v>
      </c>
      <c r="G67" s="5" t="s">
        <v>269</v>
      </c>
      <c r="H67" s="3">
        <v>2017</v>
      </c>
      <c r="I67" s="4">
        <v>23</v>
      </c>
      <c r="J67" s="4">
        <v>2</v>
      </c>
      <c r="K67" s="4"/>
      <c r="L67" s="4"/>
      <c r="M67" s="4"/>
      <c r="N67" s="4"/>
      <c r="O67" s="4"/>
      <c r="P67" s="4"/>
      <c r="Q67" s="4"/>
      <c r="R67" s="4"/>
      <c r="S67" s="4"/>
      <c r="T67" s="4" t="s">
        <v>1571</v>
      </c>
      <c r="U67" s="1"/>
      <c r="V67" s="1"/>
      <c r="W67" s="1" t="s">
        <v>1643</v>
      </c>
    </row>
    <row r="68" spans="1:23" ht="129.6" x14ac:dyDescent="0.3">
      <c r="A68" s="3" t="s">
        <v>270</v>
      </c>
      <c r="B68" s="3" t="s">
        <v>271</v>
      </c>
      <c r="C68" s="3" t="s">
        <v>256</v>
      </c>
      <c r="D68" s="4" t="s">
        <v>3</v>
      </c>
      <c r="E68" s="4" t="s">
        <v>4</v>
      </c>
      <c r="F68" s="5" t="s">
        <v>272</v>
      </c>
      <c r="G68" s="5" t="s">
        <v>273</v>
      </c>
      <c r="H68" s="3">
        <v>2016</v>
      </c>
      <c r="I68" s="4">
        <v>22</v>
      </c>
      <c r="J68" s="4">
        <v>1</v>
      </c>
      <c r="K68" s="4"/>
      <c r="L68" s="4"/>
      <c r="M68" s="4"/>
      <c r="N68" s="4"/>
      <c r="O68" s="4"/>
      <c r="P68" s="4"/>
      <c r="Q68" s="4"/>
      <c r="R68" s="4"/>
      <c r="S68" s="4"/>
      <c r="T68" s="4" t="s">
        <v>1571</v>
      </c>
      <c r="U68" s="1"/>
      <c r="V68" s="1"/>
      <c r="W68" s="1" t="s">
        <v>1643</v>
      </c>
    </row>
    <row r="69" spans="1:23" ht="172.8" x14ac:dyDescent="0.3">
      <c r="A69" s="3" t="s">
        <v>95</v>
      </c>
      <c r="B69" s="3" t="s">
        <v>274</v>
      </c>
      <c r="C69" s="3" t="s">
        <v>256</v>
      </c>
      <c r="D69" s="4" t="s">
        <v>3</v>
      </c>
      <c r="E69" s="4" t="s">
        <v>4</v>
      </c>
      <c r="F69" s="5" t="s">
        <v>275</v>
      </c>
      <c r="G69" s="5" t="s">
        <v>276</v>
      </c>
      <c r="H69" s="3">
        <v>2016</v>
      </c>
      <c r="I69" s="4">
        <v>22</v>
      </c>
      <c r="J69" s="4">
        <v>1</v>
      </c>
      <c r="K69" s="4"/>
      <c r="L69" s="4"/>
      <c r="M69" s="4"/>
      <c r="N69" s="4"/>
      <c r="O69" s="4"/>
      <c r="P69" s="4"/>
      <c r="Q69" s="4"/>
      <c r="R69" s="4"/>
      <c r="S69" s="4"/>
      <c r="T69" s="4" t="s">
        <v>1571</v>
      </c>
      <c r="U69" s="1"/>
      <c r="V69" s="1"/>
      <c r="W69" s="1" t="s">
        <v>1643</v>
      </c>
    </row>
    <row r="70" spans="1:23" ht="115.2" x14ac:dyDescent="0.3">
      <c r="A70" s="3" t="s">
        <v>277</v>
      </c>
      <c r="B70" s="3" t="s">
        <v>278</v>
      </c>
      <c r="C70" s="3" t="s">
        <v>256</v>
      </c>
      <c r="D70" s="4" t="s">
        <v>3</v>
      </c>
      <c r="E70" s="4" t="s">
        <v>4</v>
      </c>
      <c r="F70" s="5" t="s">
        <v>279</v>
      </c>
      <c r="G70" s="5" t="s">
        <v>280</v>
      </c>
      <c r="H70" s="3">
        <v>2015</v>
      </c>
      <c r="I70" s="4">
        <v>21</v>
      </c>
      <c r="J70" s="4">
        <v>1</v>
      </c>
      <c r="K70" s="4"/>
      <c r="L70" s="4"/>
      <c r="M70" s="4"/>
      <c r="N70" s="4"/>
      <c r="O70" s="4"/>
      <c r="P70" s="4"/>
      <c r="Q70" s="4"/>
      <c r="R70" s="4"/>
      <c r="S70" s="4"/>
      <c r="T70" s="4" t="s">
        <v>1571</v>
      </c>
      <c r="U70" s="1"/>
      <c r="V70" s="1"/>
      <c r="W70" s="1" t="s">
        <v>1643</v>
      </c>
    </row>
    <row r="71" spans="1:23" ht="129.6" x14ac:dyDescent="0.3">
      <c r="A71" s="3" t="s">
        <v>281</v>
      </c>
      <c r="B71" s="3" t="s">
        <v>282</v>
      </c>
      <c r="C71" s="3" t="s">
        <v>256</v>
      </c>
      <c r="D71" s="4" t="s">
        <v>3</v>
      </c>
      <c r="E71" s="4" t="s">
        <v>4</v>
      </c>
      <c r="F71" s="5" t="s">
        <v>283</v>
      </c>
      <c r="G71" s="5" t="s">
        <v>284</v>
      </c>
      <c r="H71" s="3">
        <v>2012</v>
      </c>
      <c r="I71" s="4">
        <v>18</v>
      </c>
      <c r="J71" s="4">
        <v>1</v>
      </c>
      <c r="K71" s="4"/>
      <c r="L71" s="4"/>
      <c r="M71" s="4"/>
      <c r="N71" s="4"/>
      <c r="O71" s="4"/>
      <c r="P71" s="4"/>
      <c r="Q71" s="4"/>
      <c r="R71" s="4"/>
      <c r="S71" s="4"/>
      <c r="T71" s="4" t="s">
        <v>1571</v>
      </c>
      <c r="U71" s="1"/>
      <c r="V71" s="1"/>
      <c r="W71" s="1" t="s">
        <v>1643</v>
      </c>
    </row>
    <row r="72" spans="1:23" ht="172.8" x14ac:dyDescent="0.3">
      <c r="A72" s="3" t="s">
        <v>146</v>
      </c>
      <c r="B72" s="3" t="s">
        <v>285</v>
      </c>
      <c r="C72" s="3" t="s">
        <v>256</v>
      </c>
      <c r="D72" s="4" t="s">
        <v>3</v>
      </c>
      <c r="E72" s="4" t="s">
        <v>4</v>
      </c>
      <c r="F72" s="5" t="s">
        <v>286</v>
      </c>
      <c r="G72" s="5" t="s">
        <v>287</v>
      </c>
      <c r="H72" s="3">
        <v>2011</v>
      </c>
      <c r="I72" s="4">
        <v>17</v>
      </c>
      <c r="J72" s="4">
        <v>2</v>
      </c>
      <c r="K72" s="4"/>
      <c r="L72" s="4"/>
      <c r="M72" s="4"/>
      <c r="N72" s="4"/>
      <c r="O72" s="4"/>
      <c r="P72" s="4"/>
      <c r="Q72" s="4"/>
      <c r="R72" s="4"/>
      <c r="S72" s="4"/>
      <c r="T72" s="4" t="s">
        <v>1571</v>
      </c>
      <c r="U72" s="1"/>
      <c r="V72" s="1"/>
      <c r="W72" s="1" t="s">
        <v>1643</v>
      </c>
    </row>
    <row r="73" spans="1:23" ht="144" x14ac:dyDescent="0.3">
      <c r="A73" s="3" t="s">
        <v>288</v>
      </c>
      <c r="B73" s="3" t="s">
        <v>289</v>
      </c>
      <c r="C73" s="3" t="s">
        <v>256</v>
      </c>
      <c r="D73" s="4" t="s">
        <v>3</v>
      </c>
      <c r="E73" s="4" t="s">
        <v>4</v>
      </c>
      <c r="F73" s="5" t="s">
        <v>290</v>
      </c>
      <c r="G73" s="5" t="s">
        <v>291</v>
      </c>
      <c r="H73" s="3">
        <v>2008</v>
      </c>
      <c r="I73" s="4">
        <v>14</v>
      </c>
      <c r="J73" s="4">
        <v>1</v>
      </c>
      <c r="K73" s="4"/>
      <c r="L73" s="4"/>
      <c r="M73" s="4"/>
      <c r="N73" s="4"/>
      <c r="O73" s="4"/>
      <c r="P73" s="4"/>
      <c r="Q73" s="4"/>
      <c r="R73" s="4"/>
      <c r="S73" s="4"/>
      <c r="T73" s="4" t="s">
        <v>1571</v>
      </c>
      <c r="U73" s="1"/>
      <c r="V73" s="1"/>
      <c r="W73" s="1" t="s">
        <v>1643</v>
      </c>
    </row>
    <row r="74" spans="1:23" ht="86.4" x14ac:dyDescent="0.3">
      <c r="A74" s="3" t="s">
        <v>158</v>
      </c>
      <c r="B74" s="3" t="s">
        <v>292</v>
      </c>
      <c r="C74" s="3" t="s">
        <v>256</v>
      </c>
      <c r="D74" s="4" t="s">
        <v>3</v>
      </c>
      <c r="E74" s="4" t="s">
        <v>4</v>
      </c>
      <c r="F74" s="5" t="s">
        <v>293</v>
      </c>
      <c r="G74" s="5" t="s">
        <v>294</v>
      </c>
      <c r="H74" s="3">
        <v>2004</v>
      </c>
      <c r="I74" s="4">
        <v>10</v>
      </c>
      <c r="J74" s="4">
        <v>2</v>
      </c>
      <c r="K74" s="4"/>
      <c r="L74" s="4"/>
      <c r="M74" s="4"/>
      <c r="N74" s="4"/>
      <c r="O74" s="4"/>
      <c r="P74" s="4"/>
      <c r="Q74" s="4"/>
      <c r="R74" s="4"/>
      <c r="S74" s="4"/>
      <c r="T74" s="4" t="s">
        <v>1571</v>
      </c>
      <c r="U74" s="1"/>
      <c r="V74" s="1"/>
      <c r="W74" s="1" t="s">
        <v>1643</v>
      </c>
    </row>
    <row r="75" spans="1:23" ht="129.6" x14ac:dyDescent="0.3">
      <c r="A75" s="3" t="s">
        <v>295</v>
      </c>
      <c r="B75" s="3" t="s">
        <v>296</v>
      </c>
      <c r="C75" s="3" t="s">
        <v>297</v>
      </c>
      <c r="D75" s="4" t="s">
        <v>17</v>
      </c>
      <c r="E75" s="4" t="s">
        <v>4</v>
      </c>
      <c r="F75" s="5" t="s">
        <v>298</v>
      </c>
      <c r="G75" s="5" t="s">
        <v>299</v>
      </c>
      <c r="H75" s="3">
        <v>2017</v>
      </c>
      <c r="I75" s="4"/>
      <c r="J75" s="4">
        <v>1</v>
      </c>
      <c r="K75" s="4"/>
      <c r="L75" s="4"/>
      <c r="M75" s="4"/>
      <c r="N75" s="4"/>
      <c r="O75" s="4"/>
      <c r="P75" s="4"/>
      <c r="Q75" s="4"/>
      <c r="R75" s="4"/>
      <c r="S75" s="4"/>
      <c r="T75" s="4" t="s">
        <v>1571</v>
      </c>
      <c r="U75" s="1"/>
      <c r="V75" s="1"/>
      <c r="W75" s="1" t="s">
        <v>1643</v>
      </c>
    </row>
    <row r="76" spans="1:23" ht="403.2" x14ac:dyDescent="0.3">
      <c r="A76" s="3" t="s">
        <v>300</v>
      </c>
      <c r="B76" s="3" t="s">
        <v>301</v>
      </c>
      <c r="C76" s="3" t="s">
        <v>297</v>
      </c>
      <c r="D76" s="4" t="s">
        <v>17</v>
      </c>
      <c r="E76" s="4" t="s">
        <v>4</v>
      </c>
      <c r="F76" s="5" t="s">
        <v>302</v>
      </c>
      <c r="G76" s="5" t="s">
        <v>303</v>
      </c>
      <c r="H76" s="3">
        <v>2016</v>
      </c>
      <c r="I76" s="4"/>
      <c r="J76" s="4">
        <v>2</v>
      </c>
      <c r="K76" s="4"/>
      <c r="L76" s="4"/>
      <c r="M76" s="4"/>
      <c r="N76" s="4"/>
      <c r="O76" s="4"/>
      <c r="P76" s="4"/>
      <c r="Q76" s="4"/>
      <c r="R76" s="4"/>
      <c r="S76" s="4"/>
      <c r="T76" s="4" t="s">
        <v>1571</v>
      </c>
      <c r="U76" s="1"/>
      <c r="V76" s="1"/>
      <c r="W76" s="1" t="s">
        <v>1643</v>
      </c>
    </row>
    <row r="77" spans="1:23" ht="86.4" x14ac:dyDescent="0.3">
      <c r="A77" s="3" t="s">
        <v>304</v>
      </c>
      <c r="B77" s="3" t="s">
        <v>305</v>
      </c>
      <c r="C77" s="3" t="s">
        <v>297</v>
      </c>
      <c r="D77" s="4" t="s">
        <v>17</v>
      </c>
      <c r="E77" s="4" t="s">
        <v>4</v>
      </c>
      <c r="F77" s="5" t="s">
        <v>306</v>
      </c>
      <c r="G77" s="5" t="s">
        <v>307</v>
      </c>
      <c r="H77" s="3">
        <v>2015</v>
      </c>
      <c r="I77" s="4"/>
      <c r="J77" s="4">
        <v>2</v>
      </c>
      <c r="K77" s="4"/>
      <c r="L77" s="4"/>
      <c r="M77" s="4"/>
      <c r="N77" s="4"/>
      <c r="O77" s="4"/>
      <c r="P77" s="4"/>
      <c r="Q77" s="4"/>
      <c r="R77" s="4"/>
      <c r="S77" s="4"/>
      <c r="T77" s="4" t="s">
        <v>1571</v>
      </c>
      <c r="U77" s="1"/>
      <c r="V77" s="1"/>
      <c r="W77" s="1" t="s">
        <v>1643</v>
      </c>
    </row>
    <row r="78" spans="1:23" ht="187.2" x14ac:dyDescent="0.3">
      <c r="A78" s="3" t="s">
        <v>308</v>
      </c>
      <c r="B78" s="3" t="s">
        <v>309</v>
      </c>
      <c r="C78" s="3" t="s">
        <v>310</v>
      </c>
      <c r="D78" s="4" t="s">
        <v>17</v>
      </c>
      <c r="E78" s="4" t="s">
        <v>4</v>
      </c>
      <c r="F78" s="5" t="s">
        <v>311</v>
      </c>
      <c r="G78" s="5" t="s">
        <v>312</v>
      </c>
      <c r="H78" s="3">
        <v>2020</v>
      </c>
      <c r="I78" s="4"/>
      <c r="J78" s="4">
        <v>2</v>
      </c>
      <c r="K78" s="4"/>
      <c r="L78" s="4"/>
      <c r="M78" s="4"/>
      <c r="N78" s="4"/>
      <c r="O78" s="4"/>
      <c r="P78" s="4"/>
      <c r="Q78" s="4"/>
      <c r="R78" s="4"/>
      <c r="S78" s="4"/>
      <c r="T78" s="4" t="s">
        <v>1571</v>
      </c>
      <c r="U78" s="1"/>
      <c r="V78" s="1"/>
      <c r="W78" s="1" t="s">
        <v>1643</v>
      </c>
    </row>
    <row r="79" spans="1:23" ht="158.4" x14ac:dyDescent="0.3">
      <c r="A79" s="11" t="s">
        <v>313</v>
      </c>
      <c r="B79" s="12" t="s">
        <v>314</v>
      </c>
      <c r="C79" s="4"/>
      <c r="D79" s="4" t="s">
        <v>17</v>
      </c>
      <c r="E79" s="4" t="s">
        <v>4</v>
      </c>
      <c r="F79" s="13" t="s">
        <v>315</v>
      </c>
      <c r="G79" s="14" t="s">
        <v>316</v>
      </c>
      <c r="H79" s="12">
        <v>2023</v>
      </c>
      <c r="I79" s="4"/>
      <c r="J79" s="4">
        <v>3</v>
      </c>
      <c r="K79" s="4"/>
      <c r="L79" s="4"/>
      <c r="M79" s="4"/>
      <c r="N79" s="4"/>
      <c r="O79" s="4"/>
      <c r="P79" s="4"/>
      <c r="Q79" s="4"/>
      <c r="R79" s="4"/>
      <c r="S79" s="4"/>
      <c r="T79" s="4" t="s">
        <v>1571</v>
      </c>
      <c r="U79" s="1"/>
      <c r="V79" s="1"/>
      <c r="W79" s="1" t="s">
        <v>1643</v>
      </c>
    </row>
    <row r="80" spans="1:23" ht="115.2" x14ac:dyDescent="0.3">
      <c r="A80" s="11" t="s">
        <v>317</v>
      </c>
      <c r="B80" s="12" t="s">
        <v>318</v>
      </c>
      <c r="C80" s="4"/>
      <c r="D80" s="4" t="s">
        <v>3</v>
      </c>
      <c r="E80" s="4" t="s">
        <v>4</v>
      </c>
      <c r="F80" s="13" t="s">
        <v>319</v>
      </c>
      <c r="G80" s="14" t="s">
        <v>320</v>
      </c>
      <c r="H80" s="12">
        <v>2022</v>
      </c>
      <c r="I80" s="4"/>
      <c r="J80" s="4">
        <v>3</v>
      </c>
      <c r="K80" s="4"/>
      <c r="L80" s="4"/>
      <c r="M80" s="4"/>
      <c r="N80" s="4"/>
      <c r="O80" s="4"/>
      <c r="P80" s="4"/>
      <c r="Q80" s="4"/>
      <c r="R80" s="4"/>
      <c r="S80" s="4"/>
      <c r="T80" s="4" t="s">
        <v>1571</v>
      </c>
      <c r="U80" s="1"/>
      <c r="V80" s="1"/>
      <c r="W80" s="1" t="s">
        <v>1643</v>
      </c>
    </row>
    <row r="81" spans="1:23" ht="144" x14ac:dyDescent="0.3">
      <c r="A81" s="3" t="s">
        <v>321</v>
      </c>
      <c r="B81" s="3" t="s">
        <v>322</v>
      </c>
      <c r="C81" s="3" t="s">
        <v>323</v>
      </c>
      <c r="D81" s="4" t="s">
        <v>3</v>
      </c>
      <c r="E81" s="4" t="s">
        <v>4</v>
      </c>
      <c r="F81" s="5" t="s">
        <v>324</v>
      </c>
      <c r="G81" s="5" t="s">
        <v>325</v>
      </c>
      <c r="H81" s="3">
        <v>2019</v>
      </c>
      <c r="I81" s="4"/>
      <c r="J81" s="4">
        <v>4</v>
      </c>
      <c r="K81" s="4"/>
      <c r="L81" s="4"/>
      <c r="M81" s="4"/>
      <c r="N81" s="4"/>
      <c r="O81" s="4"/>
      <c r="P81" s="4"/>
      <c r="Q81" s="4"/>
      <c r="R81" s="4"/>
      <c r="S81" s="4"/>
      <c r="T81" s="4" t="s">
        <v>1571</v>
      </c>
      <c r="U81" s="1"/>
      <c r="V81" s="1"/>
      <c r="W81" s="1" t="s">
        <v>1643</v>
      </c>
    </row>
    <row r="82" spans="1:23" ht="158.4" x14ac:dyDescent="0.3">
      <c r="A82" s="3" t="s">
        <v>146</v>
      </c>
      <c r="B82" s="3" t="s">
        <v>326</v>
      </c>
      <c r="C82" s="3" t="s">
        <v>323</v>
      </c>
      <c r="D82" s="4" t="s">
        <v>3</v>
      </c>
      <c r="E82" s="4" t="s">
        <v>4</v>
      </c>
      <c r="F82" s="5" t="s">
        <v>327</v>
      </c>
      <c r="G82" s="5" t="s">
        <v>328</v>
      </c>
      <c r="H82" s="3">
        <v>2019</v>
      </c>
      <c r="I82" s="4"/>
      <c r="J82" s="4">
        <v>4</v>
      </c>
      <c r="K82" s="4"/>
      <c r="L82" s="4"/>
      <c r="M82" s="4"/>
      <c r="N82" s="4"/>
      <c r="O82" s="4"/>
      <c r="P82" s="4"/>
      <c r="Q82" s="4"/>
      <c r="R82" s="4"/>
      <c r="S82" s="4"/>
      <c r="T82" s="4" t="s">
        <v>1571</v>
      </c>
      <c r="U82" s="1"/>
      <c r="V82" s="1"/>
      <c r="W82" s="1" t="s">
        <v>1643</v>
      </c>
    </row>
    <row r="83" spans="1:23" ht="144" x14ac:dyDescent="0.3">
      <c r="A83" s="3" t="s">
        <v>321</v>
      </c>
      <c r="B83" s="3" t="s">
        <v>329</v>
      </c>
      <c r="C83" s="3" t="s">
        <v>323</v>
      </c>
      <c r="D83" s="4" t="s">
        <v>3</v>
      </c>
      <c r="E83" s="4" t="s">
        <v>4</v>
      </c>
      <c r="F83" s="5" t="s">
        <v>330</v>
      </c>
      <c r="G83" s="5" t="s">
        <v>331</v>
      </c>
      <c r="H83" s="3">
        <v>2018</v>
      </c>
      <c r="I83" s="4"/>
      <c r="J83" s="4">
        <v>3</v>
      </c>
      <c r="K83" s="4"/>
      <c r="L83" s="4"/>
      <c r="M83" s="4"/>
      <c r="N83" s="4"/>
      <c r="O83" s="4"/>
      <c r="P83" s="4"/>
      <c r="Q83" s="4"/>
      <c r="R83" s="4"/>
      <c r="S83" s="4"/>
      <c r="T83" s="4" t="s">
        <v>1571</v>
      </c>
      <c r="U83" s="1"/>
      <c r="V83" s="1"/>
      <c r="W83" s="1" t="s">
        <v>1643</v>
      </c>
    </row>
    <row r="84" spans="1:23" ht="86.4" x14ac:dyDescent="0.3">
      <c r="A84" s="3" t="s">
        <v>332</v>
      </c>
      <c r="B84" s="3" t="s">
        <v>333</v>
      </c>
      <c r="C84" s="3" t="s">
        <v>323</v>
      </c>
      <c r="D84" s="4" t="s">
        <v>3</v>
      </c>
      <c r="E84" s="4" t="s">
        <v>4</v>
      </c>
      <c r="F84" s="5" t="s">
        <v>334</v>
      </c>
      <c r="G84" s="5" t="s">
        <v>335</v>
      </c>
      <c r="H84" s="3">
        <v>2015</v>
      </c>
      <c r="I84" s="4"/>
      <c r="J84" s="4">
        <v>4</v>
      </c>
      <c r="K84" s="4"/>
      <c r="L84" s="4"/>
      <c r="M84" s="4"/>
      <c r="N84" s="4"/>
      <c r="O84" s="4"/>
      <c r="P84" s="4"/>
      <c r="Q84" s="4"/>
      <c r="R84" s="4"/>
      <c r="S84" s="4"/>
      <c r="T84" s="4" t="s">
        <v>1571</v>
      </c>
      <c r="U84" s="1"/>
      <c r="V84" s="1"/>
      <c r="W84" s="1" t="s">
        <v>1643</v>
      </c>
    </row>
    <row r="85" spans="1:23" ht="158.4" x14ac:dyDescent="0.3">
      <c r="A85" s="3" t="s">
        <v>336</v>
      </c>
      <c r="B85" s="3" t="s">
        <v>337</v>
      </c>
      <c r="C85" s="3" t="s">
        <v>323</v>
      </c>
      <c r="D85" s="4" t="s">
        <v>3</v>
      </c>
      <c r="E85" s="4" t="s">
        <v>4</v>
      </c>
      <c r="F85" s="5" t="s">
        <v>338</v>
      </c>
      <c r="G85" s="5" t="s">
        <v>339</v>
      </c>
      <c r="H85" s="3">
        <v>2015</v>
      </c>
      <c r="I85" s="4"/>
      <c r="J85" s="4">
        <v>4</v>
      </c>
      <c r="K85" s="4"/>
      <c r="L85" s="4"/>
      <c r="M85" s="4"/>
      <c r="N85" s="4"/>
      <c r="O85" s="4"/>
      <c r="P85" s="4"/>
      <c r="Q85" s="4"/>
      <c r="R85" s="4"/>
      <c r="S85" s="4"/>
      <c r="T85" s="4" t="s">
        <v>1571</v>
      </c>
      <c r="U85" s="1"/>
      <c r="V85" s="1"/>
      <c r="W85" s="1" t="s">
        <v>1643</v>
      </c>
    </row>
    <row r="86" spans="1:23" ht="72" x14ac:dyDescent="0.3">
      <c r="A86" s="3" t="s">
        <v>146</v>
      </c>
      <c r="B86" s="3" t="s">
        <v>340</v>
      </c>
      <c r="C86" s="3" t="s">
        <v>323</v>
      </c>
      <c r="D86" s="4" t="s">
        <v>3</v>
      </c>
      <c r="E86" s="4" t="s">
        <v>4</v>
      </c>
      <c r="F86" s="5" t="s">
        <v>341</v>
      </c>
      <c r="G86" s="5" t="s">
        <v>342</v>
      </c>
      <c r="H86" s="3">
        <v>2015</v>
      </c>
      <c r="I86" s="4"/>
      <c r="J86" s="4">
        <v>4</v>
      </c>
      <c r="K86" s="4"/>
      <c r="L86" s="4"/>
      <c r="M86" s="4"/>
      <c r="N86" s="4"/>
      <c r="O86" s="4"/>
      <c r="P86" s="4"/>
      <c r="Q86" s="4"/>
      <c r="R86" s="4"/>
      <c r="S86" s="4"/>
      <c r="T86" s="4" t="s">
        <v>1571</v>
      </c>
      <c r="U86" s="1"/>
      <c r="V86" s="1"/>
      <c r="W86" s="1" t="s">
        <v>1643</v>
      </c>
    </row>
    <row r="87" spans="1:23" ht="115.2" x14ac:dyDescent="0.3">
      <c r="A87" s="3" t="s">
        <v>343</v>
      </c>
      <c r="B87" s="3" t="s">
        <v>344</v>
      </c>
      <c r="C87" s="3" t="s">
        <v>323</v>
      </c>
      <c r="D87" s="4" t="s">
        <v>3</v>
      </c>
      <c r="E87" s="4" t="s">
        <v>4</v>
      </c>
      <c r="F87" s="5" t="s">
        <v>345</v>
      </c>
      <c r="G87" s="5" t="s">
        <v>346</v>
      </c>
      <c r="H87" s="3">
        <v>2015</v>
      </c>
      <c r="I87" s="4"/>
      <c r="J87" s="4">
        <v>4</v>
      </c>
      <c r="K87" s="4"/>
      <c r="L87" s="4"/>
      <c r="M87" s="4"/>
      <c r="N87" s="4"/>
      <c r="O87" s="4"/>
      <c r="P87" s="4"/>
      <c r="Q87" s="4"/>
      <c r="R87" s="4"/>
      <c r="S87" s="4"/>
      <c r="T87" s="4" t="s">
        <v>1571</v>
      </c>
      <c r="U87" s="1"/>
      <c r="V87" s="1"/>
      <c r="W87" s="1" t="s">
        <v>1643</v>
      </c>
    </row>
    <row r="88" spans="1:23" ht="158.4" x14ac:dyDescent="0.3">
      <c r="A88" s="3" t="s">
        <v>348</v>
      </c>
      <c r="B88" s="3" t="s">
        <v>349</v>
      </c>
      <c r="C88" s="3" t="s">
        <v>347</v>
      </c>
      <c r="D88" s="4" t="s">
        <v>3</v>
      </c>
      <c r="E88" s="4" t="s">
        <v>4</v>
      </c>
      <c r="F88" s="5" t="s">
        <v>350</v>
      </c>
      <c r="G88" s="5" t="s">
        <v>351</v>
      </c>
      <c r="H88" s="3">
        <v>2011</v>
      </c>
      <c r="I88" s="4">
        <v>8</v>
      </c>
      <c r="J88" s="4">
        <v>3</v>
      </c>
      <c r="K88" s="4"/>
      <c r="L88" s="4"/>
      <c r="M88" s="4"/>
      <c r="N88" s="4"/>
      <c r="O88" s="4"/>
      <c r="P88" s="4"/>
      <c r="Q88" s="4"/>
      <c r="R88" s="4"/>
      <c r="S88" s="4"/>
      <c r="T88" s="4" t="s">
        <v>1571</v>
      </c>
      <c r="U88" s="1"/>
      <c r="V88" s="1"/>
      <c r="W88" s="1" t="s">
        <v>1643</v>
      </c>
    </row>
    <row r="89" spans="1:23" ht="144" x14ac:dyDescent="0.3">
      <c r="A89" s="3" t="s">
        <v>352</v>
      </c>
      <c r="B89" s="3" t="s">
        <v>353</v>
      </c>
      <c r="C89" s="3" t="s">
        <v>354</v>
      </c>
      <c r="D89" s="4" t="s">
        <v>3</v>
      </c>
      <c r="E89" s="4" t="s">
        <v>4</v>
      </c>
      <c r="F89" s="5" t="s">
        <v>355</v>
      </c>
      <c r="G89" s="5" t="s">
        <v>356</v>
      </c>
      <c r="H89" s="3">
        <v>2016</v>
      </c>
      <c r="I89" s="4"/>
      <c r="J89" s="4">
        <v>6</v>
      </c>
      <c r="K89" s="4"/>
      <c r="L89" s="4"/>
      <c r="M89" s="4"/>
      <c r="N89" s="4"/>
      <c r="O89" s="4"/>
      <c r="P89" s="4"/>
      <c r="Q89" s="4"/>
      <c r="R89" s="4"/>
      <c r="S89" s="4"/>
      <c r="T89" s="4" t="s">
        <v>1571</v>
      </c>
      <c r="U89" s="1"/>
      <c r="V89" s="1"/>
      <c r="W89" s="1" t="s">
        <v>1643</v>
      </c>
    </row>
    <row r="90" spans="1:23" ht="230.4" x14ac:dyDescent="0.3">
      <c r="A90" s="3" t="s">
        <v>357</v>
      </c>
      <c r="B90" s="3" t="s">
        <v>358</v>
      </c>
      <c r="C90" s="3" t="s">
        <v>359</v>
      </c>
      <c r="D90" s="4" t="s">
        <v>3</v>
      </c>
      <c r="E90" s="4" t="s">
        <v>4</v>
      </c>
      <c r="F90" s="5" t="s">
        <v>360</v>
      </c>
      <c r="G90" s="5" t="s">
        <v>361</v>
      </c>
      <c r="H90" s="3">
        <v>2020</v>
      </c>
      <c r="I90" s="4"/>
      <c r="J90" s="4">
        <v>1</v>
      </c>
      <c r="K90" s="4"/>
      <c r="L90" s="4"/>
      <c r="M90" s="4"/>
      <c r="N90" s="4"/>
      <c r="O90" s="4"/>
      <c r="P90" s="4"/>
      <c r="Q90" s="4"/>
      <c r="R90" s="4"/>
      <c r="S90" s="4"/>
      <c r="T90" s="4" t="s">
        <v>1571</v>
      </c>
      <c r="U90" s="1"/>
      <c r="V90" s="1"/>
      <c r="W90" s="1" t="s">
        <v>1643</v>
      </c>
    </row>
    <row r="91" spans="1:23" ht="158.4" x14ac:dyDescent="0.3">
      <c r="A91" s="3" t="s">
        <v>362</v>
      </c>
      <c r="B91" s="3" t="s">
        <v>363</v>
      </c>
      <c r="C91" s="3" t="s">
        <v>364</v>
      </c>
      <c r="D91" s="4" t="s">
        <v>3</v>
      </c>
      <c r="E91" s="4" t="s">
        <v>4</v>
      </c>
      <c r="F91" s="5" t="s">
        <v>365</v>
      </c>
      <c r="G91" s="5" t="s">
        <v>366</v>
      </c>
      <c r="H91" s="3">
        <v>2022</v>
      </c>
      <c r="I91" s="4"/>
      <c r="J91" s="4">
        <v>2</v>
      </c>
      <c r="K91" s="4"/>
      <c r="L91" s="4"/>
      <c r="M91" s="4"/>
      <c r="N91" s="4"/>
      <c r="O91" s="4"/>
      <c r="P91" s="4"/>
      <c r="Q91" s="4"/>
      <c r="R91" s="4"/>
      <c r="S91" s="4"/>
      <c r="T91" s="4" t="s">
        <v>1571</v>
      </c>
      <c r="U91" s="1"/>
      <c r="V91" s="1"/>
      <c r="W91" s="1" t="s">
        <v>1643</v>
      </c>
    </row>
    <row r="92" spans="1:23" ht="72" x14ac:dyDescent="0.3">
      <c r="A92" s="3" t="s">
        <v>367</v>
      </c>
      <c r="B92" s="3" t="s">
        <v>368</v>
      </c>
      <c r="C92" s="3" t="s">
        <v>364</v>
      </c>
      <c r="D92" s="4" t="s">
        <v>3</v>
      </c>
      <c r="E92" s="4" t="s">
        <v>4</v>
      </c>
      <c r="F92" s="5" t="s">
        <v>369</v>
      </c>
      <c r="G92" s="5" t="s">
        <v>370</v>
      </c>
      <c r="H92" s="3">
        <v>2021</v>
      </c>
      <c r="I92" s="4"/>
      <c r="J92" s="4">
        <v>2</v>
      </c>
      <c r="K92" s="4"/>
      <c r="L92" s="4"/>
      <c r="M92" s="4"/>
      <c r="N92" s="4"/>
      <c r="O92" s="4"/>
      <c r="P92" s="4"/>
      <c r="Q92" s="4"/>
      <c r="R92" s="4"/>
      <c r="S92" s="4"/>
      <c r="T92" s="4" t="s">
        <v>1571</v>
      </c>
      <c r="U92" s="1"/>
      <c r="V92" s="1"/>
      <c r="W92" s="1" t="s">
        <v>1643</v>
      </c>
    </row>
    <row r="93" spans="1:23" ht="158.4" x14ac:dyDescent="0.3">
      <c r="A93" s="3" t="s">
        <v>371</v>
      </c>
      <c r="B93" s="3" t="s">
        <v>372</v>
      </c>
      <c r="C93" s="3" t="s">
        <v>364</v>
      </c>
      <c r="D93" s="4" t="s">
        <v>3</v>
      </c>
      <c r="E93" s="4" t="s">
        <v>4</v>
      </c>
      <c r="F93" s="5" t="s">
        <v>373</v>
      </c>
      <c r="G93" s="5" t="s">
        <v>374</v>
      </c>
      <c r="H93" s="3">
        <v>2019</v>
      </c>
      <c r="I93" s="4"/>
      <c r="J93" s="4">
        <v>2</v>
      </c>
      <c r="K93" s="4"/>
      <c r="L93" s="4"/>
      <c r="M93" s="4"/>
      <c r="N93" s="4"/>
      <c r="O93" s="4"/>
      <c r="P93" s="4"/>
      <c r="Q93" s="4"/>
      <c r="R93" s="4"/>
      <c r="S93" s="4"/>
      <c r="T93" s="4" t="s">
        <v>1571</v>
      </c>
      <c r="U93" s="1"/>
      <c r="V93" s="1"/>
      <c r="W93" s="1" t="s">
        <v>1643</v>
      </c>
    </row>
    <row r="94" spans="1:23" ht="172.8" x14ac:dyDescent="0.3">
      <c r="A94" s="3" t="s">
        <v>375</v>
      </c>
      <c r="B94" s="3" t="s">
        <v>376</v>
      </c>
      <c r="C94" s="3" t="s">
        <v>377</v>
      </c>
      <c r="D94" s="4" t="s">
        <v>17</v>
      </c>
      <c r="E94" s="4" t="s">
        <v>4</v>
      </c>
      <c r="F94" s="5" t="s">
        <v>378</v>
      </c>
      <c r="G94" s="5" t="s">
        <v>379</v>
      </c>
      <c r="H94" s="3">
        <v>2020</v>
      </c>
      <c r="I94" s="4"/>
      <c r="J94" s="4">
        <v>1</v>
      </c>
      <c r="K94" s="4"/>
      <c r="L94" s="4"/>
      <c r="M94" s="4"/>
      <c r="N94" s="4"/>
      <c r="O94" s="4"/>
      <c r="P94" s="4"/>
      <c r="Q94" s="4"/>
      <c r="R94" s="4"/>
      <c r="S94" s="4"/>
      <c r="T94" s="4" t="s">
        <v>1571</v>
      </c>
      <c r="U94" s="1"/>
      <c r="V94" s="1"/>
      <c r="W94" s="1" t="s">
        <v>1643</v>
      </c>
    </row>
    <row r="95" spans="1:23" ht="86.4" x14ac:dyDescent="0.3">
      <c r="A95" s="15" t="s">
        <v>288</v>
      </c>
      <c r="B95" s="3" t="s">
        <v>380</v>
      </c>
      <c r="C95" s="3" t="s">
        <v>381</v>
      </c>
      <c r="D95" s="4" t="s">
        <v>3</v>
      </c>
      <c r="E95" s="4" t="s">
        <v>4</v>
      </c>
      <c r="F95" s="5" t="s">
        <v>382</v>
      </c>
      <c r="G95" s="5" t="s">
        <v>382</v>
      </c>
      <c r="H95" s="3">
        <v>2017</v>
      </c>
      <c r="I95" s="4"/>
      <c r="J95" s="4">
        <v>2</v>
      </c>
      <c r="K95" s="4"/>
      <c r="L95" s="4"/>
      <c r="M95" s="4"/>
      <c r="N95" s="4"/>
      <c r="O95" s="4"/>
      <c r="P95" s="15" t="s">
        <v>383</v>
      </c>
      <c r="Q95" s="4"/>
      <c r="R95" s="4"/>
      <c r="S95" s="4"/>
      <c r="T95" s="4" t="s">
        <v>1571</v>
      </c>
      <c r="U95" s="1"/>
      <c r="V95" s="1"/>
      <c r="W95" s="1" t="s">
        <v>1643</v>
      </c>
    </row>
    <row r="96" spans="1:23" ht="230.4" x14ac:dyDescent="0.3">
      <c r="A96" s="3" t="s">
        <v>250</v>
      </c>
      <c r="B96" s="15" t="s">
        <v>384</v>
      </c>
      <c r="C96" s="3" t="s">
        <v>381</v>
      </c>
      <c r="D96" s="4" t="s">
        <v>3</v>
      </c>
      <c r="E96" s="4" t="s">
        <v>4</v>
      </c>
      <c r="F96" s="5" t="s">
        <v>382</v>
      </c>
      <c r="G96" s="5" t="s">
        <v>382</v>
      </c>
      <c r="H96" s="3">
        <v>2017</v>
      </c>
      <c r="I96" s="4"/>
      <c r="J96" s="4">
        <v>4</v>
      </c>
      <c r="K96" s="4"/>
      <c r="L96" s="4"/>
      <c r="M96" s="4"/>
      <c r="N96" s="4"/>
      <c r="O96" s="4"/>
      <c r="P96" s="15" t="s">
        <v>385</v>
      </c>
      <c r="Q96" s="4"/>
      <c r="R96" s="4"/>
      <c r="S96" s="4"/>
      <c r="T96" s="4" t="s">
        <v>1571</v>
      </c>
      <c r="U96" s="1"/>
      <c r="V96" s="1"/>
      <c r="W96" s="1" t="s">
        <v>1643</v>
      </c>
    </row>
    <row r="97" spans="1:23" ht="144" x14ac:dyDescent="0.3">
      <c r="A97" s="3" t="s">
        <v>386</v>
      </c>
      <c r="B97" s="3" t="s">
        <v>387</v>
      </c>
      <c r="C97" s="3" t="s">
        <v>388</v>
      </c>
      <c r="D97" s="4" t="s">
        <v>17</v>
      </c>
      <c r="E97" s="4" t="s">
        <v>4</v>
      </c>
      <c r="F97" s="5" t="s">
        <v>389</v>
      </c>
      <c r="G97" s="5" t="s">
        <v>390</v>
      </c>
      <c r="H97" s="3">
        <v>2014</v>
      </c>
      <c r="I97" s="4"/>
      <c r="J97" s="4">
        <v>3</v>
      </c>
      <c r="K97" s="4"/>
      <c r="L97" s="4"/>
      <c r="M97" s="4"/>
      <c r="N97" s="4"/>
      <c r="O97" s="4"/>
      <c r="P97" s="4"/>
      <c r="Q97" s="4"/>
      <c r="R97" s="4"/>
      <c r="S97" s="4"/>
      <c r="T97" s="4" t="s">
        <v>1571</v>
      </c>
      <c r="U97" s="1"/>
      <c r="V97" s="1"/>
      <c r="W97" s="1" t="s">
        <v>1643</v>
      </c>
    </row>
    <row r="98" spans="1:23" ht="172.8" x14ac:dyDescent="0.3">
      <c r="A98" s="3" t="s">
        <v>391</v>
      </c>
      <c r="B98" s="3" t="s">
        <v>392</v>
      </c>
      <c r="C98" s="3" t="s">
        <v>393</v>
      </c>
      <c r="D98" s="4" t="s">
        <v>17</v>
      </c>
      <c r="E98" s="4" t="s">
        <v>4</v>
      </c>
      <c r="F98" s="5" t="s">
        <v>394</v>
      </c>
      <c r="G98" s="5" t="s">
        <v>395</v>
      </c>
      <c r="H98" s="3">
        <v>2021</v>
      </c>
      <c r="I98" s="4"/>
      <c r="J98" s="4">
        <v>1</v>
      </c>
      <c r="K98" s="4"/>
      <c r="L98" s="4"/>
      <c r="M98" s="4"/>
      <c r="N98" s="4"/>
      <c r="O98" s="4"/>
      <c r="P98" s="4"/>
      <c r="Q98" s="4"/>
      <c r="R98" s="4"/>
      <c r="S98" s="4"/>
      <c r="T98" s="4" t="s">
        <v>1571</v>
      </c>
      <c r="U98" s="1"/>
      <c r="V98" s="1"/>
      <c r="W98" s="1" t="s">
        <v>1643</v>
      </c>
    </row>
    <row r="99" spans="1:23" ht="216" x14ac:dyDescent="0.3">
      <c r="A99" s="3" t="s">
        <v>396</v>
      </c>
      <c r="B99" s="3" t="s">
        <v>397</v>
      </c>
      <c r="C99" s="3" t="s">
        <v>393</v>
      </c>
      <c r="D99" s="4" t="s">
        <v>17</v>
      </c>
      <c r="E99" s="4" t="s">
        <v>4</v>
      </c>
      <c r="F99" s="5" t="s">
        <v>398</v>
      </c>
      <c r="G99" s="5" t="s">
        <v>399</v>
      </c>
      <c r="H99" s="3">
        <v>2016</v>
      </c>
      <c r="I99" s="4"/>
      <c r="J99" s="4">
        <v>2</v>
      </c>
      <c r="K99" s="4"/>
      <c r="L99" s="4"/>
      <c r="M99" s="4"/>
      <c r="N99" s="4"/>
      <c r="O99" s="4"/>
      <c r="P99" s="4"/>
      <c r="Q99" s="4"/>
      <c r="R99" s="4"/>
      <c r="S99" s="4"/>
      <c r="T99" s="4" t="s">
        <v>1571</v>
      </c>
      <c r="U99" s="1"/>
      <c r="V99" s="1"/>
      <c r="W99" s="1" t="s">
        <v>1643</v>
      </c>
    </row>
    <row r="100" spans="1:23" ht="145.80000000000001" x14ac:dyDescent="0.3">
      <c r="A100" s="16" t="s">
        <v>496</v>
      </c>
      <c r="B100" s="16" t="s">
        <v>497</v>
      </c>
      <c r="C100" s="16" t="s">
        <v>498</v>
      </c>
      <c r="D100" s="16" t="s">
        <v>17</v>
      </c>
      <c r="E100" s="16" t="s">
        <v>4</v>
      </c>
      <c r="F100" s="16" t="s">
        <v>499</v>
      </c>
      <c r="G100" s="16" t="s">
        <v>500</v>
      </c>
      <c r="H100" s="16">
        <v>2020</v>
      </c>
      <c r="I100" s="16">
        <v>30</v>
      </c>
      <c r="J100" s="16">
        <v>2</v>
      </c>
      <c r="K100" s="16" t="s">
        <v>419</v>
      </c>
      <c r="L100" s="16" t="s">
        <v>420</v>
      </c>
      <c r="M100" s="16">
        <v>2</v>
      </c>
      <c r="N100" s="16" t="s">
        <v>421</v>
      </c>
      <c r="O100" s="16" t="s">
        <v>755</v>
      </c>
      <c r="P100" s="16" t="str">
        <f>HYPERLINK("http://dx.doi.org/10.1080/13597566.2018.1500906","http://dx.doi.org/10.1080/13597566.2018.1500906")</f>
        <v>http://dx.doi.org/10.1080/13597566.2018.1500906</v>
      </c>
      <c r="Q100" s="16">
        <v>20</v>
      </c>
      <c r="R100" s="16" t="s">
        <v>756</v>
      </c>
      <c r="S100" s="16" t="s">
        <v>757</v>
      </c>
      <c r="T100" s="16"/>
      <c r="U100" s="17" t="s">
        <v>1571</v>
      </c>
      <c r="V100" s="1"/>
      <c r="W100" s="1" t="s">
        <v>758</v>
      </c>
    </row>
    <row r="101" spans="1:23" ht="106.2" x14ac:dyDescent="0.3">
      <c r="A101" s="16" t="s">
        <v>501</v>
      </c>
      <c r="B101" s="16" t="s">
        <v>213</v>
      </c>
      <c r="C101" s="16" t="s">
        <v>502</v>
      </c>
      <c r="D101" s="16" t="s">
        <v>17</v>
      </c>
      <c r="E101" s="16" t="s">
        <v>4</v>
      </c>
      <c r="F101" s="16" t="s">
        <v>214</v>
      </c>
      <c r="G101" s="16" t="s">
        <v>215</v>
      </c>
      <c r="H101" s="16">
        <v>2014</v>
      </c>
      <c r="I101" s="16" t="s">
        <v>432</v>
      </c>
      <c r="J101" s="16">
        <v>2</v>
      </c>
      <c r="K101" s="16" t="s">
        <v>422</v>
      </c>
      <c r="L101" s="16" t="s">
        <v>423</v>
      </c>
      <c r="M101" s="16">
        <v>0</v>
      </c>
      <c r="N101" s="16" t="s">
        <v>424</v>
      </c>
      <c r="O101" s="16" t="s">
        <v>759</v>
      </c>
      <c r="P101" s="16" t="str">
        <f>HYPERLINK("http://dx.doi.org/10.5817/PC2014-2-94","http://dx.doi.org/10.5817/PC2014-2-94")</f>
        <v>http://dx.doi.org/10.5817/PC2014-2-94</v>
      </c>
      <c r="Q101" s="16">
        <v>20</v>
      </c>
      <c r="R101" s="16" t="s">
        <v>756</v>
      </c>
      <c r="S101" s="16" t="s">
        <v>757</v>
      </c>
      <c r="T101" s="16" t="s">
        <v>1571</v>
      </c>
      <c r="U101" s="17" t="s">
        <v>1571</v>
      </c>
      <c r="V101" s="1"/>
      <c r="W101" s="1" t="s">
        <v>758</v>
      </c>
    </row>
    <row r="102" spans="1:23" ht="225" x14ac:dyDescent="0.3">
      <c r="A102" s="16" t="s">
        <v>503</v>
      </c>
      <c r="B102" s="16" t="s">
        <v>504</v>
      </c>
      <c r="C102" s="16" t="s">
        <v>505</v>
      </c>
      <c r="D102" s="16" t="s">
        <v>17</v>
      </c>
      <c r="E102" s="16" t="s">
        <v>4</v>
      </c>
      <c r="F102" s="16" t="s">
        <v>506</v>
      </c>
      <c r="G102" s="16" t="s">
        <v>507</v>
      </c>
      <c r="H102" s="16">
        <v>2022</v>
      </c>
      <c r="I102" s="16">
        <v>48</v>
      </c>
      <c r="J102" s="16">
        <v>2</v>
      </c>
      <c r="K102" s="16" t="s">
        <v>425</v>
      </c>
      <c r="L102" s="16" t="s">
        <v>426</v>
      </c>
      <c r="M102" s="16">
        <v>10</v>
      </c>
      <c r="N102" s="16" t="s">
        <v>427</v>
      </c>
      <c r="O102" s="16" t="s">
        <v>760</v>
      </c>
      <c r="P102" s="16" t="str">
        <f>HYPERLINK("http://dx.doi.org/10.1080/03003930.2021.1944858","http://dx.doi.org/10.1080/03003930.2021.1944858")</f>
        <v>http://dx.doi.org/10.1080/03003930.2021.1944858</v>
      </c>
      <c r="Q102" s="16">
        <v>19</v>
      </c>
      <c r="R102" s="16" t="s">
        <v>761</v>
      </c>
      <c r="S102" s="16" t="s">
        <v>762</v>
      </c>
      <c r="T102" s="16"/>
      <c r="U102" s="17" t="s">
        <v>1571</v>
      </c>
      <c r="V102" s="1" t="s">
        <v>1571</v>
      </c>
      <c r="W102" s="1" t="s">
        <v>758</v>
      </c>
    </row>
    <row r="103" spans="1:23" ht="145.80000000000001" x14ac:dyDescent="0.3">
      <c r="A103" s="16" t="s">
        <v>508</v>
      </c>
      <c r="B103" s="16" t="s">
        <v>509</v>
      </c>
      <c r="C103" s="16" t="s">
        <v>510</v>
      </c>
      <c r="D103" s="16" t="s">
        <v>17</v>
      </c>
      <c r="E103" s="16" t="s">
        <v>4</v>
      </c>
      <c r="F103" s="16" t="s">
        <v>511</v>
      </c>
      <c r="G103" s="16" t="s">
        <v>512</v>
      </c>
      <c r="H103" s="16">
        <v>2013</v>
      </c>
      <c r="I103" s="16">
        <v>16</v>
      </c>
      <c r="J103" s="16">
        <v>2</v>
      </c>
      <c r="K103" s="16" t="s">
        <v>428</v>
      </c>
      <c r="L103" s="16" t="s">
        <v>429</v>
      </c>
      <c r="M103" s="16">
        <v>1</v>
      </c>
      <c r="N103" s="16" t="s">
        <v>430</v>
      </c>
      <c r="O103" s="16" t="s">
        <v>432</v>
      </c>
      <c r="P103" s="16" t="s">
        <v>432</v>
      </c>
      <c r="Q103" s="16">
        <v>27</v>
      </c>
      <c r="R103" s="16" t="s">
        <v>756</v>
      </c>
      <c r="S103" s="16" t="s">
        <v>757</v>
      </c>
      <c r="T103" s="16"/>
      <c r="U103" s="17" t="s">
        <v>1571</v>
      </c>
      <c r="V103" s="1"/>
      <c r="W103" s="1" t="s">
        <v>758</v>
      </c>
    </row>
    <row r="104" spans="1:23" ht="277.8" x14ac:dyDescent="0.3">
      <c r="A104" s="16" t="s">
        <v>513</v>
      </c>
      <c r="B104" s="16" t="s">
        <v>514</v>
      </c>
      <c r="C104" s="16" t="s">
        <v>510</v>
      </c>
      <c r="D104" s="16" t="s">
        <v>3</v>
      </c>
      <c r="E104" s="16" t="s">
        <v>4</v>
      </c>
      <c r="F104" s="16" t="s">
        <v>515</v>
      </c>
      <c r="G104" s="16" t="s">
        <v>516</v>
      </c>
      <c r="H104" s="16">
        <v>2017</v>
      </c>
      <c r="I104" s="16">
        <v>20</v>
      </c>
      <c r="J104" s="16">
        <v>3</v>
      </c>
      <c r="K104" s="16" t="s">
        <v>431</v>
      </c>
      <c r="L104" s="16" t="s">
        <v>432</v>
      </c>
      <c r="M104" s="16">
        <v>5</v>
      </c>
      <c r="N104" s="16" t="s">
        <v>430</v>
      </c>
      <c r="O104" s="16" t="s">
        <v>432</v>
      </c>
      <c r="P104" s="16" t="s">
        <v>432</v>
      </c>
      <c r="Q104" s="16">
        <v>18</v>
      </c>
      <c r="R104" s="16" t="s">
        <v>756</v>
      </c>
      <c r="S104" s="16" t="s">
        <v>757</v>
      </c>
      <c r="T104" s="16"/>
      <c r="U104" s="17" t="s">
        <v>1571</v>
      </c>
      <c r="V104" s="1"/>
      <c r="W104" s="1" t="s">
        <v>758</v>
      </c>
    </row>
    <row r="105" spans="1:23" ht="132.6" x14ac:dyDescent="0.3">
      <c r="A105" s="16" t="s">
        <v>517</v>
      </c>
      <c r="B105" s="16" t="s">
        <v>518</v>
      </c>
      <c r="C105" s="16" t="s">
        <v>519</v>
      </c>
      <c r="D105" s="16" t="s">
        <v>17</v>
      </c>
      <c r="E105" s="16" t="s">
        <v>4</v>
      </c>
      <c r="F105" s="16" t="s">
        <v>520</v>
      </c>
      <c r="G105" s="16" t="s">
        <v>521</v>
      </c>
      <c r="H105" s="16">
        <v>2022</v>
      </c>
      <c r="I105" s="16">
        <v>20</v>
      </c>
      <c r="J105" s="16">
        <v>2</v>
      </c>
      <c r="K105" s="16" t="s">
        <v>433</v>
      </c>
      <c r="L105" s="16" t="s">
        <v>434</v>
      </c>
      <c r="M105" s="16">
        <v>1</v>
      </c>
      <c r="N105" s="16" t="s">
        <v>435</v>
      </c>
      <c r="O105" s="16" t="s">
        <v>763</v>
      </c>
      <c r="P105" s="16" t="str">
        <f>HYPERLINK("http://dx.doi.org/10.4335/20.2.303-320(2022)","http://dx.doi.org/10.4335/20.2.303-320(2022)")</f>
        <v>http://dx.doi.org/10.4335/20.2.303-320(2022)</v>
      </c>
      <c r="Q105" s="16">
        <v>18</v>
      </c>
      <c r="R105" s="16" t="s">
        <v>764</v>
      </c>
      <c r="S105" s="16" t="s">
        <v>765</v>
      </c>
      <c r="T105" s="16"/>
      <c r="U105" s="17" t="s">
        <v>1571</v>
      </c>
      <c r="V105" s="1"/>
      <c r="W105" s="1" t="s">
        <v>758</v>
      </c>
    </row>
    <row r="106" spans="1:23" ht="264.60000000000002" x14ac:dyDescent="0.3">
      <c r="A106" s="16" t="s">
        <v>522</v>
      </c>
      <c r="B106" s="16" t="s">
        <v>523</v>
      </c>
      <c r="C106" s="16" t="s">
        <v>510</v>
      </c>
      <c r="D106" s="16" t="s">
        <v>17</v>
      </c>
      <c r="E106" s="16" t="s">
        <v>4</v>
      </c>
      <c r="F106" s="16" t="s">
        <v>524</v>
      </c>
      <c r="G106" s="16" t="s">
        <v>525</v>
      </c>
      <c r="H106" s="16">
        <v>2022</v>
      </c>
      <c r="I106" s="16">
        <v>25</v>
      </c>
      <c r="J106" s="16">
        <v>2</v>
      </c>
      <c r="K106" s="16" t="s">
        <v>436</v>
      </c>
      <c r="L106" s="16" t="s">
        <v>437</v>
      </c>
      <c r="M106" s="16">
        <v>0</v>
      </c>
      <c r="N106" s="16" t="s">
        <v>430</v>
      </c>
      <c r="O106" s="16" t="s">
        <v>766</v>
      </c>
      <c r="P106" s="16" t="str">
        <f>HYPERLINK("http://dx.doi.org/10.24040/politickevedy.2022.25.2.82-129","http://dx.doi.org/10.24040/politickevedy.2022.25.2.82-129")</f>
        <v>http://dx.doi.org/10.24040/politickevedy.2022.25.2.82-129</v>
      </c>
      <c r="Q106" s="16">
        <v>49</v>
      </c>
      <c r="R106" s="16" t="s">
        <v>756</v>
      </c>
      <c r="S106" s="16" t="s">
        <v>757</v>
      </c>
      <c r="T106" s="16"/>
      <c r="U106" s="17" t="s">
        <v>1571</v>
      </c>
      <c r="V106" s="1"/>
      <c r="W106" s="1" t="s">
        <v>758</v>
      </c>
    </row>
    <row r="107" spans="1:23" ht="317.39999999999998" x14ac:dyDescent="0.3">
      <c r="A107" s="16" t="s">
        <v>526</v>
      </c>
      <c r="B107" s="16" t="s">
        <v>527</v>
      </c>
      <c r="C107" s="16" t="s">
        <v>519</v>
      </c>
      <c r="D107" s="16" t="s">
        <v>17</v>
      </c>
      <c r="E107" s="16" t="s">
        <v>4</v>
      </c>
      <c r="F107" s="16" t="s">
        <v>528</v>
      </c>
      <c r="G107" s="16" t="s">
        <v>529</v>
      </c>
      <c r="H107" s="16">
        <v>2021</v>
      </c>
      <c r="I107" s="16">
        <v>19</v>
      </c>
      <c r="J107" s="16">
        <v>1</v>
      </c>
      <c r="K107" s="16" t="s">
        <v>432</v>
      </c>
      <c r="L107" s="16" t="s">
        <v>438</v>
      </c>
      <c r="M107" s="16">
        <v>0</v>
      </c>
      <c r="N107" s="16" t="s">
        <v>435</v>
      </c>
      <c r="O107" s="16" t="s">
        <v>767</v>
      </c>
      <c r="P107" s="16" t="str">
        <f>HYPERLINK("http://dx.doi.org/10.4335/19.1.65-89(2021)","http://dx.doi.org/10.4335/19.1.65-89(2021)")</f>
        <v>http://dx.doi.org/10.4335/19.1.65-89(2021)</v>
      </c>
      <c r="Q107" s="16">
        <v>25</v>
      </c>
      <c r="R107" s="16" t="s">
        <v>764</v>
      </c>
      <c r="S107" s="16" t="s">
        <v>765</v>
      </c>
      <c r="T107" s="16"/>
      <c r="U107" s="17" t="s">
        <v>1571</v>
      </c>
      <c r="V107" s="1"/>
      <c r="W107" s="1" t="s">
        <v>758</v>
      </c>
    </row>
    <row r="108" spans="1:23" ht="132.6" x14ac:dyDescent="0.3">
      <c r="A108" s="16" t="s">
        <v>530</v>
      </c>
      <c r="B108" s="16" t="s">
        <v>531</v>
      </c>
      <c r="C108" s="16" t="s">
        <v>505</v>
      </c>
      <c r="D108" s="16" t="s">
        <v>17</v>
      </c>
      <c r="E108" s="16" t="s">
        <v>4</v>
      </c>
      <c r="F108" s="16" t="s">
        <v>532</v>
      </c>
      <c r="G108" s="16" t="s">
        <v>533</v>
      </c>
      <c r="H108" s="16">
        <v>2021</v>
      </c>
      <c r="I108" s="16">
        <v>47</v>
      </c>
      <c r="J108" s="16">
        <v>2</v>
      </c>
      <c r="K108" s="16" t="s">
        <v>439</v>
      </c>
      <c r="L108" s="16" t="s">
        <v>440</v>
      </c>
      <c r="M108" s="16">
        <v>5</v>
      </c>
      <c r="N108" s="16" t="s">
        <v>427</v>
      </c>
      <c r="O108" s="16" t="s">
        <v>768</v>
      </c>
      <c r="P108" s="16" t="str">
        <f>HYPERLINK("http://dx.doi.org/10.1080/03003930.2019.1699069","http://dx.doi.org/10.1080/03003930.2019.1699069")</f>
        <v>http://dx.doi.org/10.1080/03003930.2019.1699069</v>
      </c>
      <c r="Q108" s="16">
        <v>19</v>
      </c>
      <c r="R108" s="16" t="s">
        <v>761</v>
      </c>
      <c r="S108" s="16" t="s">
        <v>762</v>
      </c>
      <c r="T108" s="16"/>
      <c r="U108" s="17" t="s">
        <v>1571</v>
      </c>
      <c r="V108" s="1" t="s">
        <v>1571</v>
      </c>
      <c r="W108" s="1" t="s">
        <v>758</v>
      </c>
    </row>
    <row r="109" spans="1:23" ht="198.6" x14ac:dyDescent="0.3">
      <c r="A109" s="16" t="s">
        <v>534</v>
      </c>
      <c r="B109" s="16" t="s">
        <v>535</v>
      </c>
      <c r="C109" s="16" t="s">
        <v>519</v>
      </c>
      <c r="D109" s="16" t="s">
        <v>17</v>
      </c>
      <c r="E109" s="16" t="s">
        <v>4</v>
      </c>
      <c r="F109" s="16" t="s">
        <v>536</v>
      </c>
      <c r="G109" s="16" t="s">
        <v>537</v>
      </c>
      <c r="H109" s="16">
        <v>2019</v>
      </c>
      <c r="I109" s="16">
        <v>17</v>
      </c>
      <c r="J109" s="16">
        <v>4</v>
      </c>
      <c r="K109" s="16" t="s">
        <v>431</v>
      </c>
      <c r="L109" s="16" t="s">
        <v>423</v>
      </c>
      <c r="M109" s="16">
        <v>2</v>
      </c>
      <c r="N109" s="16" t="s">
        <v>435</v>
      </c>
      <c r="O109" s="16" t="s">
        <v>769</v>
      </c>
      <c r="P109" s="16" t="str">
        <f>HYPERLINK("http://dx.doi.org/10.4335/17.4.961-984(2019)","http://dx.doi.org/10.4335/17.4.961-984(2019)")</f>
        <v>http://dx.doi.org/10.4335/17.4.961-984(2019)</v>
      </c>
      <c r="Q109" s="16">
        <v>24</v>
      </c>
      <c r="R109" s="16" t="s">
        <v>764</v>
      </c>
      <c r="S109" s="16" t="s">
        <v>765</v>
      </c>
      <c r="T109" s="16"/>
      <c r="U109" s="17" t="s">
        <v>1571</v>
      </c>
      <c r="V109" s="1" t="s">
        <v>1571</v>
      </c>
      <c r="W109" s="1" t="s">
        <v>758</v>
      </c>
    </row>
    <row r="110" spans="1:23" ht="132.6" x14ac:dyDescent="0.3">
      <c r="A110" s="16" t="s">
        <v>538</v>
      </c>
      <c r="B110" s="16" t="s">
        <v>539</v>
      </c>
      <c r="C110" s="16" t="s">
        <v>519</v>
      </c>
      <c r="D110" s="16" t="s">
        <v>17</v>
      </c>
      <c r="E110" s="16" t="s">
        <v>4</v>
      </c>
      <c r="F110" s="16" t="s">
        <v>540</v>
      </c>
      <c r="G110" s="16" t="s">
        <v>541</v>
      </c>
      <c r="H110" s="16">
        <v>2019</v>
      </c>
      <c r="I110" s="16">
        <v>17</v>
      </c>
      <c r="J110" s="16">
        <v>1</v>
      </c>
      <c r="K110" s="16" t="s">
        <v>419</v>
      </c>
      <c r="L110" s="16" t="s">
        <v>432</v>
      </c>
      <c r="M110" s="16">
        <v>3</v>
      </c>
      <c r="N110" s="16" t="s">
        <v>435</v>
      </c>
      <c r="O110" s="16" t="s">
        <v>770</v>
      </c>
      <c r="P110" s="16" t="str">
        <f>HYPERLINK("http://dx.doi.org/10.4335/17.1.1-21(2019)","http://dx.doi.org/10.4335/17.1.1-21(2019)")</f>
        <v>http://dx.doi.org/10.4335/17.1.1-21(2019)</v>
      </c>
      <c r="Q110" s="16">
        <v>21</v>
      </c>
      <c r="R110" s="16" t="s">
        <v>764</v>
      </c>
      <c r="S110" s="16" t="s">
        <v>765</v>
      </c>
      <c r="T110" s="16"/>
      <c r="U110" s="17" t="s">
        <v>1571</v>
      </c>
      <c r="V110" s="1" t="s">
        <v>1571</v>
      </c>
      <c r="W110" s="1" t="s">
        <v>758</v>
      </c>
    </row>
    <row r="111" spans="1:23" ht="132.6" x14ac:dyDescent="0.3">
      <c r="A111" s="16" t="s">
        <v>542</v>
      </c>
      <c r="B111" s="16" t="s">
        <v>543</v>
      </c>
      <c r="C111" s="16" t="s">
        <v>519</v>
      </c>
      <c r="D111" s="16" t="s">
        <v>17</v>
      </c>
      <c r="E111" s="16" t="s">
        <v>4</v>
      </c>
      <c r="F111" s="16" t="s">
        <v>544</v>
      </c>
      <c r="G111" s="16" t="s">
        <v>545</v>
      </c>
      <c r="H111" s="16">
        <v>2018</v>
      </c>
      <c r="I111" s="16">
        <v>16</v>
      </c>
      <c r="J111" s="16">
        <v>4</v>
      </c>
      <c r="K111" s="16" t="s">
        <v>441</v>
      </c>
      <c r="L111" s="16" t="s">
        <v>432</v>
      </c>
      <c r="M111" s="16">
        <v>3</v>
      </c>
      <c r="N111" s="16" t="s">
        <v>435</v>
      </c>
      <c r="O111" s="16" t="s">
        <v>771</v>
      </c>
      <c r="P111" s="16" t="str">
        <f>HYPERLINK("http://dx.doi.org/10.4335/16.4.895-906(2018)","http://dx.doi.org/10.4335/16.4.895-906(2018)")</f>
        <v>http://dx.doi.org/10.4335/16.4.895-906(2018)</v>
      </c>
      <c r="Q111" s="16">
        <v>12</v>
      </c>
      <c r="R111" s="16" t="s">
        <v>764</v>
      </c>
      <c r="S111" s="16" t="s">
        <v>765</v>
      </c>
      <c r="T111" s="16"/>
      <c r="U111" s="17" t="s">
        <v>1571</v>
      </c>
      <c r="V111" s="1" t="s">
        <v>1571</v>
      </c>
      <c r="W111" s="1" t="s">
        <v>758</v>
      </c>
    </row>
    <row r="112" spans="1:23" ht="145.80000000000001" x14ac:dyDescent="0.3">
      <c r="A112" s="16" t="s">
        <v>546</v>
      </c>
      <c r="B112" s="16" t="s">
        <v>547</v>
      </c>
      <c r="C112" s="16" t="s">
        <v>519</v>
      </c>
      <c r="D112" s="16" t="s">
        <v>17</v>
      </c>
      <c r="E112" s="16" t="s">
        <v>548</v>
      </c>
      <c r="F112" s="16" t="s">
        <v>549</v>
      </c>
      <c r="G112" s="16" t="s">
        <v>550</v>
      </c>
      <c r="H112" s="16">
        <v>2017</v>
      </c>
      <c r="I112" s="16">
        <v>15</v>
      </c>
      <c r="J112" s="16">
        <v>3</v>
      </c>
      <c r="K112" s="16" t="s">
        <v>442</v>
      </c>
      <c r="L112" s="16" t="s">
        <v>429</v>
      </c>
      <c r="M112" s="16">
        <v>10</v>
      </c>
      <c r="N112" s="16" t="s">
        <v>435</v>
      </c>
      <c r="O112" s="16" t="s">
        <v>772</v>
      </c>
      <c r="P112" s="16" t="str">
        <f>HYPERLINK("http://dx.doi.org/10.4335/15.3.387-410(2017)","http://dx.doi.org/10.4335/15.3.387-410(2017)")</f>
        <v>http://dx.doi.org/10.4335/15.3.387-410(2017)</v>
      </c>
      <c r="Q112" s="16">
        <v>24</v>
      </c>
      <c r="R112" s="16" t="s">
        <v>764</v>
      </c>
      <c r="S112" s="16" t="s">
        <v>765</v>
      </c>
      <c r="T112" s="16"/>
      <c r="U112" s="17" t="s">
        <v>1571</v>
      </c>
      <c r="V112" s="1"/>
      <c r="W112" s="1" t="s">
        <v>758</v>
      </c>
    </row>
    <row r="113" spans="1:23" ht="119.4" x14ac:dyDescent="0.3">
      <c r="A113" s="16" t="s">
        <v>551</v>
      </c>
      <c r="B113" s="16" t="s">
        <v>552</v>
      </c>
      <c r="C113" s="16" t="s">
        <v>519</v>
      </c>
      <c r="D113" s="16" t="s">
        <v>17</v>
      </c>
      <c r="E113" s="16" t="s">
        <v>4</v>
      </c>
      <c r="F113" s="16" t="s">
        <v>553</v>
      </c>
      <c r="G113" s="16" t="s">
        <v>554</v>
      </c>
      <c r="H113" s="16">
        <v>2016</v>
      </c>
      <c r="I113" s="16">
        <v>14</v>
      </c>
      <c r="J113" s="16">
        <v>4</v>
      </c>
      <c r="K113" s="16" t="s">
        <v>433</v>
      </c>
      <c r="L113" s="16" t="s">
        <v>432</v>
      </c>
      <c r="M113" s="16">
        <v>2</v>
      </c>
      <c r="N113" s="16" t="s">
        <v>435</v>
      </c>
      <c r="O113" s="16" t="s">
        <v>773</v>
      </c>
      <c r="P113" s="16" t="str">
        <f>HYPERLINK("http://dx.doi.org/10.4335/14.4.783-806(2016)","http://dx.doi.org/10.4335/14.4.783-806(2016)")</f>
        <v>http://dx.doi.org/10.4335/14.4.783-806(2016)</v>
      </c>
      <c r="Q113" s="16">
        <v>24</v>
      </c>
      <c r="R113" s="16" t="s">
        <v>764</v>
      </c>
      <c r="S113" s="16" t="s">
        <v>765</v>
      </c>
      <c r="T113" s="16"/>
      <c r="U113" s="17" t="s">
        <v>1571</v>
      </c>
      <c r="V113" s="1" t="s">
        <v>1571</v>
      </c>
      <c r="W113" s="1" t="s">
        <v>758</v>
      </c>
    </row>
    <row r="114" spans="1:23" ht="93" x14ac:dyDescent="0.3">
      <c r="A114" s="16" t="s">
        <v>555</v>
      </c>
      <c r="B114" s="16" t="s">
        <v>556</v>
      </c>
      <c r="C114" s="16" t="s">
        <v>519</v>
      </c>
      <c r="D114" s="16" t="s">
        <v>17</v>
      </c>
      <c r="E114" s="16" t="s">
        <v>4</v>
      </c>
      <c r="F114" s="16" t="s">
        <v>557</v>
      </c>
      <c r="G114" s="16" t="s">
        <v>558</v>
      </c>
      <c r="H114" s="16">
        <v>2016</v>
      </c>
      <c r="I114" s="16">
        <v>14</v>
      </c>
      <c r="J114" s="16">
        <v>3</v>
      </c>
      <c r="K114" s="16" t="s">
        <v>441</v>
      </c>
      <c r="L114" s="16" t="s">
        <v>432</v>
      </c>
      <c r="M114" s="16">
        <v>6</v>
      </c>
      <c r="N114" s="16" t="s">
        <v>435</v>
      </c>
      <c r="O114" s="16" t="s">
        <v>774</v>
      </c>
      <c r="P114" s="16" t="str">
        <f>HYPERLINK("http://dx.doi.org/10.4335/14.3.511-520(2016)","http://dx.doi.org/10.4335/14.3.511-520(2016)")</f>
        <v>http://dx.doi.org/10.4335/14.3.511-520(2016)</v>
      </c>
      <c r="Q114" s="16">
        <v>10</v>
      </c>
      <c r="R114" s="16" t="s">
        <v>764</v>
      </c>
      <c r="S114" s="16" t="s">
        <v>765</v>
      </c>
      <c r="T114" s="16"/>
      <c r="U114" s="17" t="s">
        <v>1571</v>
      </c>
      <c r="V114" s="1" t="s">
        <v>1571</v>
      </c>
      <c r="W114" s="1" t="s">
        <v>758</v>
      </c>
    </row>
    <row r="115" spans="1:23" ht="145.80000000000001" x14ac:dyDescent="0.3">
      <c r="A115" s="16" t="s">
        <v>559</v>
      </c>
      <c r="B115" s="16" t="s">
        <v>560</v>
      </c>
      <c r="C115" s="16" t="s">
        <v>502</v>
      </c>
      <c r="D115" s="16" t="s">
        <v>3</v>
      </c>
      <c r="E115" s="16" t="s">
        <v>4</v>
      </c>
      <c r="F115" s="16" t="s">
        <v>220</v>
      </c>
      <c r="G115" s="16" t="s">
        <v>561</v>
      </c>
      <c r="H115" s="16">
        <v>2012</v>
      </c>
      <c r="I115" s="16" t="s">
        <v>432</v>
      </c>
      <c r="J115" s="16">
        <v>4</v>
      </c>
      <c r="K115" s="16" t="s">
        <v>428</v>
      </c>
      <c r="L115" s="16" t="s">
        <v>432</v>
      </c>
      <c r="M115" s="16">
        <v>0</v>
      </c>
      <c r="N115" s="16" t="s">
        <v>424</v>
      </c>
      <c r="O115" s="16" t="s">
        <v>775</v>
      </c>
      <c r="P115" s="16" t="str">
        <f>HYPERLINK("http://dx.doi.org/10.5817/PC2012-4-341","http://dx.doi.org/10.5817/PC2012-4-341")</f>
        <v>http://dx.doi.org/10.5817/PC2012-4-341</v>
      </c>
      <c r="Q115" s="16">
        <v>18</v>
      </c>
      <c r="R115" s="16" t="s">
        <v>756</v>
      </c>
      <c r="S115" s="16" t="s">
        <v>757</v>
      </c>
      <c r="T115" s="16" t="s">
        <v>1571</v>
      </c>
      <c r="U115" s="17" t="s">
        <v>1571</v>
      </c>
      <c r="V115" s="1"/>
      <c r="W115" s="1" t="s">
        <v>758</v>
      </c>
    </row>
    <row r="116" spans="1:23" ht="172.2" x14ac:dyDescent="0.3">
      <c r="A116" s="16" t="s">
        <v>562</v>
      </c>
      <c r="B116" s="16" t="s">
        <v>563</v>
      </c>
      <c r="C116" s="16" t="s">
        <v>502</v>
      </c>
      <c r="D116" s="16" t="s">
        <v>3</v>
      </c>
      <c r="E116" s="16" t="s">
        <v>4</v>
      </c>
      <c r="F116" s="16" t="s">
        <v>222</v>
      </c>
      <c r="G116" s="16" t="s">
        <v>564</v>
      </c>
      <c r="H116" s="16">
        <v>2006</v>
      </c>
      <c r="I116" s="16" t="s">
        <v>432</v>
      </c>
      <c r="J116" s="16">
        <v>4</v>
      </c>
      <c r="K116" s="16" t="s">
        <v>432</v>
      </c>
      <c r="L116" s="16" t="s">
        <v>432</v>
      </c>
      <c r="M116" s="16">
        <v>2</v>
      </c>
      <c r="N116" s="16" t="s">
        <v>424</v>
      </c>
      <c r="O116" s="16" t="s">
        <v>432</v>
      </c>
      <c r="P116" s="16" t="s">
        <v>432</v>
      </c>
      <c r="Q116" s="16">
        <v>24</v>
      </c>
      <c r="R116" s="16" t="s">
        <v>756</v>
      </c>
      <c r="S116" s="16" t="s">
        <v>757</v>
      </c>
      <c r="T116" s="16" t="s">
        <v>1571</v>
      </c>
      <c r="U116" s="17" t="s">
        <v>1571</v>
      </c>
      <c r="V116" s="1"/>
      <c r="W116" s="1" t="s">
        <v>758</v>
      </c>
    </row>
    <row r="117" spans="1:23" ht="159" x14ac:dyDescent="0.3">
      <c r="A117" s="16" t="s">
        <v>565</v>
      </c>
      <c r="B117" s="16" t="s">
        <v>566</v>
      </c>
      <c r="C117" s="16" t="s">
        <v>567</v>
      </c>
      <c r="D117" s="16" t="s">
        <v>17</v>
      </c>
      <c r="E117" s="16" t="s">
        <v>568</v>
      </c>
      <c r="F117" s="16" t="s">
        <v>569</v>
      </c>
      <c r="G117" s="16" t="s">
        <v>570</v>
      </c>
      <c r="H117" s="16">
        <v>2023</v>
      </c>
      <c r="I117" s="16" t="s">
        <v>432</v>
      </c>
      <c r="J117" s="16" t="s">
        <v>432</v>
      </c>
      <c r="K117" s="16" t="s">
        <v>443</v>
      </c>
      <c r="L117" s="16" t="s">
        <v>444</v>
      </c>
      <c r="M117" s="16">
        <v>0</v>
      </c>
      <c r="N117" s="16" t="s">
        <v>445</v>
      </c>
      <c r="O117" s="16" t="s">
        <v>776</v>
      </c>
      <c r="P117" s="16" t="str">
        <f>HYPERLINK("http://dx.doi.org/10.1080/13510347.2023.2246148","http://dx.doi.org/10.1080/13510347.2023.2246148")</f>
        <v>http://dx.doi.org/10.1080/13510347.2023.2246148</v>
      </c>
      <c r="Q117" s="16">
        <v>25</v>
      </c>
      <c r="R117" s="16" t="s">
        <v>756</v>
      </c>
      <c r="S117" s="16" t="s">
        <v>757</v>
      </c>
      <c r="T117" s="16"/>
      <c r="U117" s="17" t="s">
        <v>1571</v>
      </c>
      <c r="V117" s="1" t="s">
        <v>1571</v>
      </c>
      <c r="W117" s="1" t="s">
        <v>758</v>
      </c>
    </row>
    <row r="118" spans="1:23" ht="159" x14ac:dyDescent="0.3">
      <c r="A118" s="16" t="s">
        <v>571</v>
      </c>
      <c r="B118" s="16" t="s">
        <v>572</v>
      </c>
      <c r="C118" s="16" t="s">
        <v>573</v>
      </c>
      <c r="D118" s="16" t="s">
        <v>17</v>
      </c>
      <c r="E118" s="16" t="s">
        <v>4</v>
      </c>
      <c r="F118" s="16" t="s">
        <v>574</v>
      </c>
      <c r="G118" s="16" t="s">
        <v>575</v>
      </c>
      <c r="H118" s="16">
        <v>2023</v>
      </c>
      <c r="I118" s="16">
        <v>16</v>
      </c>
      <c r="J118" s="16">
        <v>2</v>
      </c>
      <c r="K118" s="16" t="s">
        <v>419</v>
      </c>
      <c r="L118" s="16" t="s">
        <v>434</v>
      </c>
      <c r="M118" s="16">
        <v>0</v>
      </c>
      <c r="N118" s="16" t="s">
        <v>446</v>
      </c>
      <c r="O118" s="16" t="s">
        <v>432</v>
      </c>
      <c r="P118" s="16" t="s">
        <v>432</v>
      </c>
      <c r="Q118" s="16">
        <v>19</v>
      </c>
      <c r="R118" s="16" t="s">
        <v>756</v>
      </c>
      <c r="S118" s="16" t="s">
        <v>757</v>
      </c>
      <c r="T118" s="16"/>
      <c r="U118" s="17" t="s">
        <v>1571</v>
      </c>
      <c r="V118" s="1" t="s">
        <v>1571</v>
      </c>
      <c r="W118" s="1" t="s">
        <v>758</v>
      </c>
    </row>
    <row r="119" spans="1:23" ht="132.6" x14ac:dyDescent="0.3">
      <c r="A119" s="16" t="s">
        <v>513</v>
      </c>
      <c r="B119" s="16" t="s">
        <v>576</v>
      </c>
      <c r="C119" s="16" t="s">
        <v>573</v>
      </c>
      <c r="D119" s="16" t="s">
        <v>17</v>
      </c>
      <c r="E119" s="16" t="s">
        <v>4</v>
      </c>
      <c r="F119" s="16" t="s">
        <v>577</v>
      </c>
      <c r="G119" s="16" t="s">
        <v>578</v>
      </c>
      <c r="H119" s="16">
        <v>2023</v>
      </c>
      <c r="I119" s="16">
        <v>16</v>
      </c>
      <c r="J119" s="16">
        <v>1</v>
      </c>
      <c r="K119" s="16" t="s">
        <v>431</v>
      </c>
      <c r="L119" s="16" t="s">
        <v>432</v>
      </c>
      <c r="M119" s="16">
        <v>0</v>
      </c>
      <c r="N119" s="16" t="s">
        <v>446</v>
      </c>
      <c r="O119" s="16" t="s">
        <v>432</v>
      </c>
      <c r="P119" s="16" t="s">
        <v>432</v>
      </c>
      <c r="Q119" s="16">
        <v>14</v>
      </c>
      <c r="R119" s="16" t="s">
        <v>756</v>
      </c>
      <c r="S119" s="16" t="s">
        <v>757</v>
      </c>
      <c r="T119" s="16"/>
      <c r="U119" s="17" t="s">
        <v>1571</v>
      </c>
      <c r="V119" s="1" t="s">
        <v>1571</v>
      </c>
      <c r="W119" s="1" t="s">
        <v>758</v>
      </c>
    </row>
    <row r="120" spans="1:23" ht="132.6" x14ac:dyDescent="0.3">
      <c r="A120" s="16" t="s">
        <v>534</v>
      </c>
      <c r="B120" s="16" t="s">
        <v>579</v>
      </c>
      <c r="C120" s="16" t="s">
        <v>580</v>
      </c>
      <c r="D120" s="16" t="s">
        <v>17</v>
      </c>
      <c r="E120" s="16" t="s">
        <v>4</v>
      </c>
      <c r="F120" s="16" t="s">
        <v>581</v>
      </c>
      <c r="G120" s="16" t="s">
        <v>582</v>
      </c>
      <c r="H120" s="16">
        <v>2022</v>
      </c>
      <c r="I120" s="16">
        <v>55</v>
      </c>
      <c r="J120" s="16">
        <v>3</v>
      </c>
      <c r="K120" s="16" t="s">
        <v>431</v>
      </c>
      <c r="L120" s="16" t="s">
        <v>423</v>
      </c>
      <c r="M120" s="16">
        <v>1</v>
      </c>
      <c r="N120" s="16" t="s">
        <v>447</v>
      </c>
      <c r="O120" s="16" t="s">
        <v>777</v>
      </c>
      <c r="P120" s="16" t="str">
        <f>HYPERLINK("http://dx.doi.org/10.1525/cpcs.2022.1706946","http://dx.doi.org/10.1525/cpcs.2022.1706946")</f>
        <v>http://dx.doi.org/10.1525/cpcs.2022.1706946</v>
      </c>
      <c r="Q120" s="16">
        <v>18</v>
      </c>
      <c r="R120" s="16" t="s">
        <v>778</v>
      </c>
      <c r="S120" s="16" t="s">
        <v>779</v>
      </c>
      <c r="T120" s="16"/>
      <c r="U120" s="17" t="s">
        <v>1571</v>
      </c>
      <c r="V120" s="1" t="s">
        <v>1571</v>
      </c>
      <c r="W120" s="1" t="s">
        <v>758</v>
      </c>
    </row>
    <row r="121" spans="1:23" ht="185.4" x14ac:dyDescent="0.3">
      <c r="A121" s="16" t="s">
        <v>583</v>
      </c>
      <c r="B121" s="16" t="s">
        <v>584</v>
      </c>
      <c r="C121" s="16" t="s">
        <v>519</v>
      </c>
      <c r="D121" s="16" t="s">
        <v>17</v>
      </c>
      <c r="E121" s="16" t="s">
        <v>4</v>
      </c>
      <c r="F121" s="16" t="s">
        <v>585</v>
      </c>
      <c r="G121" s="16" t="s">
        <v>586</v>
      </c>
      <c r="H121" s="16">
        <v>2022</v>
      </c>
      <c r="I121" s="16">
        <v>20</v>
      </c>
      <c r="J121" s="16">
        <v>3</v>
      </c>
      <c r="K121" s="16" t="s">
        <v>439</v>
      </c>
      <c r="L121" s="16" t="s">
        <v>448</v>
      </c>
      <c r="M121" s="16">
        <v>0</v>
      </c>
      <c r="N121" s="16" t="s">
        <v>435</v>
      </c>
      <c r="O121" s="16" t="s">
        <v>780</v>
      </c>
      <c r="P121" s="16" t="str">
        <f>HYPERLINK("http://dx.doi.org/10.4335/20.3.479-499(2022)","http://dx.doi.org/10.4335/20.3.479-499(2022)")</f>
        <v>http://dx.doi.org/10.4335/20.3.479-499(2022)</v>
      </c>
      <c r="Q121" s="16">
        <v>21</v>
      </c>
      <c r="R121" s="16" t="s">
        <v>764</v>
      </c>
      <c r="S121" s="16" t="s">
        <v>765</v>
      </c>
      <c r="T121" s="16"/>
      <c r="U121" s="17" t="s">
        <v>1571</v>
      </c>
      <c r="V121" s="1"/>
      <c r="W121" s="1" t="s">
        <v>758</v>
      </c>
    </row>
    <row r="122" spans="1:23" ht="132.6" x14ac:dyDescent="0.3">
      <c r="A122" s="16" t="s">
        <v>587</v>
      </c>
      <c r="B122" s="16" t="s">
        <v>588</v>
      </c>
      <c r="C122" s="16" t="s">
        <v>589</v>
      </c>
      <c r="D122" s="16" t="s">
        <v>17</v>
      </c>
      <c r="E122" s="16" t="s">
        <v>4</v>
      </c>
      <c r="F122" s="16" t="s">
        <v>590</v>
      </c>
      <c r="G122" s="16" t="s">
        <v>591</v>
      </c>
      <c r="H122" s="16">
        <v>2021</v>
      </c>
      <c r="I122" s="16">
        <v>70</v>
      </c>
      <c r="J122" s="16" t="s">
        <v>432</v>
      </c>
      <c r="K122" s="16" t="s">
        <v>449</v>
      </c>
      <c r="L122" s="16" t="s">
        <v>432</v>
      </c>
      <c r="M122" s="16">
        <v>2</v>
      </c>
      <c r="N122" s="16" t="s">
        <v>450</v>
      </c>
      <c r="O122" s="16" t="s">
        <v>781</v>
      </c>
      <c r="P122" s="16" t="str">
        <f>HYPERLINK("http://dx.doi.org/10.1016/j.ejpoleco.2021.102034","http://dx.doi.org/10.1016/j.ejpoleco.2021.102034")</f>
        <v>http://dx.doi.org/10.1016/j.ejpoleco.2021.102034</v>
      </c>
      <c r="Q122" s="16">
        <v>21</v>
      </c>
      <c r="R122" s="16" t="s">
        <v>782</v>
      </c>
      <c r="S122" s="16" t="s">
        <v>783</v>
      </c>
      <c r="T122" s="16"/>
      <c r="U122" s="17" t="s">
        <v>1571</v>
      </c>
      <c r="V122" s="1" t="s">
        <v>1571</v>
      </c>
      <c r="W122" s="1" t="s">
        <v>758</v>
      </c>
    </row>
    <row r="123" spans="1:23" ht="159" x14ac:dyDescent="0.3">
      <c r="A123" s="16" t="s">
        <v>592</v>
      </c>
      <c r="B123" s="16" t="s">
        <v>593</v>
      </c>
      <c r="C123" s="16" t="s">
        <v>594</v>
      </c>
      <c r="D123" s="16" t="s">
        <v>17</v>
      </c>
      <c r="E123" s="16" t="s">
        <v>4</v>
      </c>
      <c r="F123" s="16" t="s">
        <v>595</v>
      </c>
      <c r="G123" s="16" t="s">
        <v>596</v>
      </c>
      <c r="H123" s="16">
        <v>2022</v>
      </c>
      <c r="I123" s="16">
        <v>20</v>
      </c>
      <c r="J123" s="16">
        <v>4</v>
      </c>
      <c r="K123" s="16" t="s">
        <v>451</v>
      </c>
      <c r="L123" s="16" t="s">
        <v>432</v>
      </c>
      <c r="M123" s="16">
        <v>1</v>
      </c>
      <c r="N123" s="16" t="s">
        <v>452</v>
      </c>
      <c r="O123" s="16" t="s">
        <v>784</v>
      </c>
      <c r="P123" s="16" t="str">
        <f>HYPERLINK("http://dx.doi.org/10.1177/14789299211047333","http://dx.doi.org/10.1177/14789299211047333")</f>
        <v>http://dx.doi.org/10.1177/14789299211047333</v>
      </c>
      <c r="Q123" s="16">
        <v>11</v>
      </c>
      <c r="R123" s="16" t="s">
        <v>756</v>
      </c>
      <c r="S123" s="16" t="s">
        <v>757</v>
      </c>
      <c r="T123" s="16"/>
      <c r="U123" s="17" t="s">
        <v>1571</v>
      </c>
      <c r="V123" s="1" t="s">
        <v>1571</v>
      </c>
      <c r="W123" s="1" t="s">
        <v>758</v>
      </c>
    </row>
    <row r="124" spans="1:23" ht="145.80000000000001" x14ac:dyDescent="0.3">
      <c r="A124" s="16" t="s">
        <v>597</v>
      </c>
      <c r="B124" s="16" t="s">
        <v>598</v>
      </c>
      <c r="C124" s="16" t="s">
        <v>519</v>
      </c>
      <c r="D124" s="16" t="s">
        <v>17</v>
      </c>
      <c r="E124" s="16" t="s">
        <v>4</v>
      </c>
      <c r="F124" s="16" t="s">
        <v>599</v>
      </c>
      <c r="G124" s="16" t="s">
        <v>600</v>
      </c>
      <c r="H124" s="16">
        <v>2021</v>
      </c>
      <c r="I124" s="16">
        <v>19</v>
      </c>
      <c r="J124" s="16">
        <v>2</v>
      </c>
      <c r="K124" s="16" t="s">
        <v>441</v>
      </c>
      <c r="L124" s="16" t="s">
        <v>453</v>
      </c>
      <c r="M124" s="16">
        <v>0</v>
      </c>
      <c r="N124" s="16" t="s">
        <v>435</v>
      </c>
      <c r="O124" s="16" t="s">
        <v>785</v>
      </c>
      <c r="P124" s="16" t="str">
        <f>HYPERLINK("http://dx.doi.org/10.4335/19.2.217-243(2021)","http://dx.doi.org/10.4335/19.2.217-243(2021)")</f>
        <v>http://dx.doi.org/10.4335/19.2.217-243(2021)</v>
      </c>
      <c r="Q124" s="16">
        <v>27</v>
      </c>
      <c r="R124" s="16" t="s">
        <v>764</v>
      </c>
      <c r="S124" s="16" t="s">
        <v>765</v>
      </c>
      <c r="T124" s="16"/>
      <c r="U124" s="17" t="s">
        <v>1571</v>
      </c>
      <c r="V124" s="1" t="s">
        <v>1571</v>
      </c>
      <c r="W124" s="1" t="s">
        <v>758</v>
      </c>
    </row>
    <row r="125" spans="1:23" ht="172.2" x14ac:dyDescent="0.3">
      <c r="A125" s="16" t="s">
        <v>555</v>
      </c>
      <c r="B125" s="16" t="s">
        <v>601</v>
      </c>
      <c r="C125" s="16" t="s">
        <v>519</v>
      </c>
      <c r="D125" s="16" t="s">
        <v>17</v>
      </c>
      <c r="E125" s="16" t="s">
        <v>4</v>
      </c>
      <c r="F125" s="16" t="s">
        <v>602</v>
      </c>
      <c r="G125" s="16" t="s">
        <v>603</v>
      </c>
      <c r="H125" s="16">
        <v>2020</v>
      </c>
      <c r="I125" s="16">
        <v>18</v>
      </c>
      <c r="J125" s="16">
        <v>4</v>
      </c>
      <c r="K125" s="16" t="s">
        <v>441</v>
      </c>
      <c r="L125" s="16" t="s">
        <v>432</v>
      </c>
      <c r="M125" s="16">
        <v>0</v>
      </c>
      <c r="N125" s="16" t="s">
        <v>435</v>
      </c>
      <c r="O125" s="16" t="s">
        <v>786</v>
      </c>
      <c r="P125" s="16" t="str">
        <f>HYPERLINK("http://dx.doi.org/10.4335/18.3.1095-1108(2020)","http://dx.doi.org/10.4335/18.3.1095-1108(2020)")</f>
        <v>http://dx.doi.org/10.4335/18.3.1095-1108(2020)</v>
      </c>
      <c r="Q125" s="16">
        <v>14</v>
      </c>
      <c r="R125" s="16" t="s">
        <v>764</v>
      </c>
      <c r="S125" s="16" t="s">
        <v>765</v>
      </c>
      <c r="T125" s="16"/>
      <c r="U125" s="17" t="s">
        <v>1571</v>
      </c>
      <c r="V125" s="1" t="s">
        <v>1571</v>
      </c>
      <c r="W125" s="1" t="s">
        <v>758</v>
      </c>
    </row>
    <row r="126" spans="1:23" ht="159" x14ac:dyDescent="0.3">
      <c r="A126" s="16" t="s">
        <v>604</v>
      </c>
      <c r="B126" s="16" t="s">
        <v>605</v>
      </c>
      <c r="C126" s="16" t="s">
        <v>580</v>
      </c>
      <c r="D126" s="16" t="s">
        <v>17</v>
      </c>
      <c r="E126" s="16" t="s">
        <v>4</v>
      </c>
      <c r="F126" s="16" t="s">
        <v>606</v>
      </c>
      <c r="G126" s="16" t="s">
        <v>607</v>
      </c>
      <c r="H126" s="16">
        <v>2020</v>
      </c>
      <c r="I126" s="16">
        <v>53</v>
      </c>
      <c r="J126" s="16">
        <v>2</v>
      </c>
      <c r="K126" s="16" t="s">
        <v>454</v>
      </c>
      <c r="L126" s="16" t="s">
        <v>455</v>
      </c>
      <c r="M126" s="16">
        <v>2</v>
      </c>
      <c r="N126" s="16" t="s">
        <v>447</v>
      </c>
      <c r="O126" s="16" t="s">
        <v>787</v>
      </c>
      <c r="P126" s="16" t="str">
        <f>HYPERLINK("http://dx.doi.org/10.1525/j.postcomstud.2020.53.2.191","http://dx.doi.org/10.1525/j.postcomstud.2020.53.2.191")</f>
        <v>http://dx.doi.org/10.1525/j.postcomstud.2020.53.2.191</v>
      </c>
      <c r="Q126" s="16">
        <v>23</v>
      </c>
      <c r="R126" s="16" t="s">
        <v>778</v>
      </c>
      <c r="S126" s="16" t="s">
        <v>779</v>
      </c>
      <c r="T126" s="16"/>
      <c r="U126" s="17" t="s">
        <v>1571</v>
      </c>
      <c r="V126" s="1" t="s">
        <v>1571</v>
      </c>
      <c r="W126" s="1" t="s">
        <v>758</v>
      </c>
    </row>
    <row r="127" spans="1:23" ht="251.4" x14ac:dyDescent="0.3">
      <c r="A127" s="16" t="s">
        <v>608</v>
      </c>
      <c r="B127" s="16" t="s">
        <v>609</v>
      </c>
      <c r="C127" s="16" t="s">
        <v>610</v>
      </c>
      <c r="D127" s="16" t="s">
        <v>17</v>
      </c>
      <c r="E127" s="16" t="s">
        <v>4</v>
      </c>
      <c r="F127" s="16" t="s">
        <v>611</v>
      </c>
      <c r="G127" s="16" t="s">
        <v>612</v>
      </c>
      <c r="H127" s="16">
        <v>2020</v>
      </c>
      <c r="I127" s="16">
        <v>20</v>
      </c>
      <c r="J127" s="16">
        <v>1</v>
      </c>
      <c r="K127" s="16" t="s">
        <v>456</v>
      </c>
      <c r="L127" s="16" t="s">
        <v>423</v>
      </c>
      <c r="M127" s="16">
        <v>0</v>
      </c>
      <c r="N127" s="16" t="s">
        <v>457</v>
      </c>
      <c r="O127" s="16" t="s">
        <v>432</v>
      </c>
      <c r="P127" s="16" t="s">
        <v>432</v>
      </c>
      <c r="Q127" s="16">
        <v>41</v>
      </c>
      <c r="R127" s="16" t="s">
        <v>756</v>
      </c>
      <c r="S127" s="16" t="s">
        <v>757</v>
      </c>
      <c r="T127" s="16"/>
      <c r="U127" s="17" t="s">
        <v>1571</v>
      </c>
      <c r="V127" s="1"/>
      <c r="W127" s="1" t="s">
        <v>758</v>
      </c>
    </row>
    <row r="128" spans="1:23" ht="145.80000000000001" x14ac:dyDescent="0.3">
      <c r="A128" s="16" t="s">
        <v>613</v>
      </c>
      <c r="B128" s="16" t="s">
        <v>614</v>
      </c>
      <c r="C128" s="16" t="s">
        <v>615</v>
      </c>
      <c r="D128" s="16" t="s">
        <v>17</v>
      </c>
      <c r="E128" s="16" t="s">
        <v>4</v>
      </c>
      <c r="F128" s="16" t="s">
        <v>616</v>
      </c>
      <c r="G128" s="16" t="s">
        <v>617</v>
      </c>
      <c r="H128" s="16">
        <v>2021</v>
      </c>
      <c r="I128" s="16">
        <v>188</v>
      </c>
      <c r="J128" s="16" t="s">
        <v>754</v>
      </c>
      <c r="K128" s="16" t="s">
        <v>428</v>
      </c>
      <c r="L128" s="16" t="s">
        <v>458</v>
      </c>
      <c r="M128" s="16">
        <v>4</v>
      </c>
      <c r="N128" s="16" t="s">
        <v>459</v>
      </c>
      <c r="O128" s="16" t="s">
        <v>788</v>
      </c>
      <c r="P128" s="16" t="str">
        <f>HYPERLINK("http://dx.doi.org/10.1007/s11127-020-00816-3","http://dx.doi.org/10.1007/s11127-020-00816-3")</f>
        <v>http://dx.doi.org/10.1007/s11127-020-00816-3</v>
      </c>
      <c r="Q128" s="16">
        <v>34</v>
      </c>
      <c r="R128" s="16" t="s">
        <v>782</v>
      </c>
      <c r="S128" s="16" t="s">
        <v>783</v>
      </c>
      <c r="T128" s="16"/>
      <c r="U128" s="17" t="s">
        <v>1571</v>
      </c>
      <c r="V128" s="1"/>
      <c r="W128" s="1" t="s">
        <v>758</v>
      </c>
    </row>
    <row r="129" spans="1:23" ht="185.4" x14ac:dyDescent="0.3">
      <c r="A129" s="16" t="s">
        <v>618</v>
      </c>
      <c r="B129" s="16" t="s">
        <v>619</v>
      </c>
      <c r="C129" s="16" t="s">
        <v>519</v>
      </c>
      <c r="D129" s="16" t="s">
        <v>17</v>
      </c>
      <c r="E129" s="16" t="s">
        <v>4</v>
      </c>
      <c r="F129" s="16" t="s">
        <v>620</v>
      </c>
      <c r="G129" s="16" t="s">
        <v>621</v>
      </c>
      <c r="H129" s="16">
        <v>2020</v>
      </c>
      <c r="I129" s="16">
        <v>18</v>
      </c>
      <c r="J129" s="16">
        <v>3</v>
      </c>
      <c r="K129" s="16" t="s">
        <v>460</v>
      </c>
      <c r="L129" s="16" t="s">
        <v>423</v>
      </c>
      <c r="M129" s="16">
        <v>1</v>
      </c>
      <c r="N129" s="16" t="s">
        <v>435</v>
      </c>
      <c r="O129" s="16" t="s">
        <v>789</v>
      </c>
      <c r="P129" s="16" t="str">
        <f>HYPERLINK("http://dx.doi.org/10.4335/18.3.579-602(2020)","http://dx.doi.org/10.4335/18.3.579-602(2020)")</f>
        <v>http://dx.doi.org/10.4335/18.3.579-602(2020)</v>
      </c>
      <c r="Q129" s="16">
        <v>24</v>
      </c>
      <c r="R129" s="16" t="s">
        <v>764</v>
      </c>
      <c r="S129" s="16" t="s">
        <v>765</v>
      </c>
      <c r="T129" s="16"/>
      <c r="U129" s="17" t="s">
        <v>1571</v>
      </c>
      <c r="V129" s="1" t="s">
        <v>1571</v>
      </c>
      <c r="W129" s="1" t="s">
        <v>758</v>
      </c>
    </row>
    <row r="130" spans="1:23" ht="145.80000000000001" x14ac:dyDescent="0.3">
      <c r="A130" s="16" t="s">
        <v>622</v>
      </c>
      <c r="B130" s="16" t="s">
        <v>210</v>
      </c>
      <c r="C130" s="16" t="s">
        <v>502</v>
      </c>
      <c r="D130" s="16" t="s">
        <v>17</v>
      </c>
      <c r="E130" s="16" t="s">
        <v>4</v>
      </c>
      <c r="F130" s="16" t="s">
        <v>212</v>
      </c>
      <c r="G130" s="16" t="s">
        <v>623</v>
      </c>
      <c r="H130" s="16">
        <v>2020</v>
      </c>
      <c r="I130" s="16" t="s">
        <v>432</v>
      </c>
      <c r="J130" s="16">
        <v>1</v>
      </c>
      <c r="K130" s="16" t="s">
        <v>428</v>
      </c>
      <c r="L130" s="16" t="s">
        <v>461</v>
      </c>
      <c r="M130" s="16">
        <v>0</v>
      </c>
      <c r="N130" s="16" t="s">
        <v>424</v>
      </c>
      <c r="O130" s="16" t="s">
        <v>790</v>
      </c>
      <c r="P130" s="16" t="str">
        <f>HYPERLINK("http://dx.doi.org/10.5817/PC2020-1-45","http://dx.doi.org/10.5817/PC2020-1-45")</f>
        <v>http://dx.doi.org/10.5817/PC2020-1-45</v>
      </c>
      <c r="Q130" s="16">
        <v>20</v>
      </c>
      <c r="R130" s="16" t="s">
        <v>756</v>
      </c>
      <c r="S130" s="16" t="s">
        <v>757</v>
      </c>
      <c r="T130" s="16" t="s">
        <v>1571</v>
      </c>
      <c r="U130" s="17" t="s">
        <v>1571</v>
      </c>
      <c r="V130" s="1"/>
      <c r="W130" s="1" t="s">
        <v>758</v>
      </c>
    </row>
    <row r="131" spans="1:23" ht="159" x14ac:dyDescent="0.3">
      <c r="A131" s="16" t="s">
        <v>624</v>
      </c>
      <c r="B131" s="16" t="s">
        <v>625</v>
      </c>
      <c r="C131" s="16" t="s">
        <v>519</v>
      </c>
      <c r="D131" s="16" t="s">
        <v>17</v>
      </c>
      <c r="E131" s="16" t="s">
        <v>4</v>
      </c>
      <c r="F131" s="16" t="s">
        <v>626</v>
      </c>
      <c r="G131" s="16" t="s">
        <v>627</v>
      </c>
      <c r="H131" s="16">
        <v>2019</v>
      </c>
      <c r="I131" s="16">
        <v>17</v>
      </c>
      <c r="J131" s="16">
        <v>3</v>
      </c>
      <c r="K131" s="16" t="s">
        <v>462</v>
      </c>
      <c r="L131" s="16" t="s">
        <v>432</v>
      </c>
      <c r="M131" s="16">
        <v>5</v>
      </c>
      <c r="N131" s="16" t="s">
        <v>435</v>
      </c>
      <c r="O131" s="16" t="s">
        <v>791</v>
      </c>
      <c r="P131" s="16" t="str">
        <f>HYPERLINK("http://dx.doi.org/10.4335/17.3.591-616(2019)","http://dx.doi.org/10.4335/17.3.591-616(2019)")</f>
        <v>http://dx.doi.org/10.4335/17.3.591-616(2019)</v>
      </c>
      <c r="Q131" s="16">
        <v>26</v>
      </c>
      <c r="R131" s="16" t="s">
        <v>764</v>
      </c>
      <c r="S131" s="16" t="s">
        <v>765</v>
      </c>
      <c r="T131" s="16"/>
      <c r="U131" s="17" t="s">
        <v>1571</v>
      </c>
      <c r="V131" s="1" t="s">
        <v>1571</v>
      </c>
      <c r="W131" s="1" t="s">
        <v>758</v>
      </c>
    </row>
    <row r="132" spans="1:23" ht="277.8" x14ac:dyDescent="0.3">
      <c r="A132" s="16" t="s">
        <v>628</v>
      </c>
      <c r="B132" s="16" t="s">
        <v>629</v>
      </c>
      <c r="C132" s="16" t="s">
        <v>519</v>
      </c>
      <c r="D132" s="16" t="s">
        <v>17</v>
      </c>
      <c r="E132" s="16" t="s">
        <v>4</v>
      </c>
      <c r="F132" s="16" t="s">
        <v>630</v>
      </c>
      <c r="G132" s="16" t="s">
        <v>631</v>
      </c>
      <c r="H132" s="16">
        <v>2019</v>
      </c>
      <c r="I132" s="16">
        <v>17</v>
      </c>
      <c r="J132" s="16">
        <v>2</v>
      </c>
      <c r="K132" s="16" t="s">
        <v>433</v>
      </c>
      <c r="L132" s="16" t="s">
        <v>423</v>
      </c>
      <c r="M132" s="16">
        <v>6</v>
      </c>
      <c r="N132" s="16" t="s">
        <v>435</v>
      </c>
      <c r="O132" s="16" t="s">
        <v>792</v>
      </c>
      <c r="P132" s="16" t="str">
        <f>HYPERLINK("http://dx.doi.org/10.4335/17.2.369-393(2019)","http://dx.doi.org/10.4335/17.2.369-393(2019)")</f>
        <v>http://dx.doi.org/10.4335/17.2.369-393(2019)</v>
      </c>
      <c r="Q132" s="16">
        <v>25</v>
      </c>
      <c r="R132" s="16" t="s">
        <v>764</v>
      </c>
      <c r="S132" s="16" t="s">
        <v>765</v>
      </c>
      <c r="T132" s="16"/>
      <c r="U132" s="17" t="s">
        <v>1571</v>
      </c>
      <c r="V132" s="1"/>
      <c r="W132" s="1" t="s">
        <v>758</v>
      </c>
    </row>
    <row r="133" spans="1:23" ht="264.60000000000002" x14ac:dyDescent="0.3">
      <c r="A133" s="16" t="s">
        <v>534</v>
      </c>
      <c r="B133" s="16" t="s">
        <v>632</v>
      </c>
      <c r="C133" s="16" t="s">
        <v>510</v>
      </c>
      <c r="D133" s="16" t="s">
        <v>17</v>
      </c>
      <c r="E133" s="16" t="s">
        <v>4</v>
      </c>
      <c r="F133" s="16" t="s">
        <v>633</v>
      </c>
      <c r="G133" s="16" t="s">
        <v>634</v>
      </c>
      <c r="H133" s="16">
        <v>2018</v>
      </c>
      <c r="I133" s="16">
        <v>21</v>
      </c>
      <c r="J133" s="16">
        <v>4</v>
      </c>
      <c r="K133" s="16" t="s">
        <v>431</v>
      </c>
      <c r="L133" s="16" t="s">
        <v>429</v>
      </c>
      <c r="M133" s="16">
        <v>5</v>
      </c>
      <c r="N133" s="16" t="s">
        <v>430</v>
      </c>
      <c r="O133" s="16" t="s">
        <v>793</v>
      </c>
      <c r="P133" s="16" t="str">
        <f>HYPERLINK("http://dx.doi.org/10.24040/politickevedy.2018.21.4.49-73","http://dx.doi.org/10.24040/politickevedy.2018.21.4.49-73")</f>
        <v>http://dx.doi.org/10.24040/politickevedy.2018.21.4.49-73</v>
      </c>
      <c r="Q133" s="16">
        <v>25</v>
      </c>
      <c r="R133" s="16" t="s">
        <v>756</v>
      </c>
      <c r="S133" s="16" t="s">
        <v>757</v>
      </c>
      <c r="T133" s="16"/>
      <c r="U133" s="17" t="s">
        <v>1571</v>
      </c>
      <c r="V133" s="1"/>
      <c r="W133" s="1" t="s">
        <v>758</v>
      </c>
    </row>
    <row r="134" spans="1:23" ht="159" x14ac:dyDescent="0.3">
      <c r="A134" s="16" t="s">
        <v>635</v>
      </c>
      <c r="B134" s="16" t="s">
        <v>636</v>
      </c>
      <c r="C134" s="16" t="s">
        <v>510</v>
      </c>
      <c r="D134" s="16" t="s">
        <v>3</v>
      </c>
      <c r="E134" s="16" t="s">
        <v>4</v>
      </c>
      <c r="F134" s="16" t="s">
        <v>637</v>
      </c>
      <c r="G134" s="16" t="s">
        <v>638</v>
      </c>
      <c r="H134" s="16">
        <v>2018</v>
      </c>
      <c r="I134" s="16">
        <v>21</v>
      </c>
      <c r="J134" s="16">
        <v>3</v>
      </c>
      <c r="K134" s="16" t="s">
        <v>463</v>
      </c>
      <c r="L134" s="16" t="s">
        <v>432</v>
      </c>
      <c r="M134" s="16">
        <v>0</v>
      </c>
      <c r="N134" s="16" t="s">
        <v>430</v>
      </c>
      <c r="O134" s="16" t="s">
        <v>794</v>
      </c>
      <c r="P134" s="16" t="str">
        <f>HYPERLINK("http://dx.doi.org/10.24040/politickevedy.2018.21.3.117-144","http://dx.doi.org/10.24040/politickevedy.2018.21.3.117-144")</f>
        <v>http://dx.doi.org/10.24040/politickevedy.2018.21.3.117-144</v>
      </c>
      <c r="Q134" s="16">
        <v>28</v>
      </c>
      <c r="R134" s="16" t="s">
        <v>756</v>
      </c>
      <c r="S134" s="16" t="s">
        <v>757</v>
      </c>
      <c r="T134" s="16"/>
      <c r="U134" s="17" t="s">
        <v>1571</v>
      </c>
      <c r="V134" s="1"/>
      <c r="W134" s="1" t="s">
        <v>758</v>
      </c>
    </row>
    <row r="135" spans="1:23" ht="145.80000000000001" x14ac:dyDescent="0.3">
      <c r="A135" s="16" t="s">
        <v>639</v>
      </c>
      <c r="B135" s="16" t="s">
        <v>640</v>
      </c>
      <c r="C135" s="16" t="s">
        <v>519</v>
      </c>
      <c r="D135" s="16" t="s">
        <v>17</v>
      </c>
      <c r="E135" s="16" t="s">
        <v>548</v>
      </c>
      <c r="F135" s="16" t="s">
        <v>641</v>
      </c>
      <c r="G135" s="16" t="s">
        <v>642</v>
      </c>
      <c r="H135" s="16">
        <v>2017</v>
      </c>
      <c r="I135" s="16">
        <v>15</v>
      </c>
      <c r="J135" s="16">
        <v>3</v>
      </c>
      <c r="K135" s="16" t="s">
        <v>441</v>
      </c>
      <c r="L135" s="16" t="s">
        <v>432</v>
      </c>
      <c r="M135" s="16">
        <v>3</v>
      </c>
      <c r="N135" s="16" t="s">
        <v>435</v>
      </c>
      <c r="O135" s="16" t="s">
        <v>795</v>
      </c>
      <c r="P135" s="16" t="str">
        <f>HYPERLINK("http://dx.doi.org/10.4335/15.3.669-683(2017)","http://dx.doi.org/10.4335/15.3.669-683(2017)")</f>
        <v>http://dx.doi.org/10.4335/15.3.669-683(2017)</v>
      </c>
      <c r="Q135" s="16">
        <v>15</v>
      </c>
      <c r="R135" s="16" t="s">
        <v>764</v>
      </c>
      <c r="S135" s="16" t="s">
        <v>765</v>
      </c>
      <c r="T135" s="16"/>
      <c r="U135" s="17" t="s">
        <v>1571</v>
      </c>
      <c r="V135" s="1" t="s">
        <v>1571</v>
      </c>
      <c r="W135" s="1" t="s">
        <v>758</v>
      </c>
    </row>
    <row r="136" spans="1:23" ht="211.8" x14ac:dyDescent="0.3">
      <c r="A136" s="16" t="s">
        <v>643</v>
      </c>
      <c r="B136" s="16" t="s">
        <v>644</v>
      </c>
      <c r="C136" s="16" t="s">
        <v>519</v>
      </c>
      <c r="D136" s="16" t="s">
        <v>17</v>
      </c>
      <c r="E136" s="16" t="s">
        <v>548</v>
      </c>
      <c r="F136" s="16" t="s">
        <v>645</v>
      </c>
      <c r="G136" s="16" t="s">
        <v>646</v>
      </c>
      <c r="H136" s="16">
        <v>2017</v>
      </c>
      <c r="I136" s="16">
        <v>15</v>
      </c>
      <c r="J136" s="16">
        <v>3</v>
      </c>
      <c r="K136" s="16" t="s">
        <v>464</v>
      </c>
      <c r="L136" s="16" t="s">
        <v>465</v>
      </c>
      <c r="M136" s="16">
        <v>5</v>
      </c>
      <c r="N136" s="16" t="s">
        <v>435</v>
      </c>
      <c r="O136" s="16" t="s">
        <v>796</v>
      </c>
      <c r="P136" s="16" t="str">
        <f>HYPERLINK("http://dx.doi.org/10.4335/15.3.479-494(2017)","http://dx.doi.org/10.4335/15.3.479-494(2017)")</f>
        <v>http://dx.doi.org/10.4335/15.3.479-494(2017)</v>
      </c>
      <c r="Q136" s="16">
        <v>16</v>
      </c>
      <c r="R136" s="16" t="s">
        <v>764</v>
      </c>
      <c r="S136" s="16" t="s">
        <v>765</v>
      </c>
      <c r="T136" s="16"/>
      <c r="U136" s="17" t="s">
        <v>1571</v>
      </c>
      <c r="V136" s="1"/>
      <c r="W136" s="1" t="s">
        <v>758</v>
      </c>
    </row>
    <row r="137" spans="1:23" ht="93" x14ac:dyDescent="0.3">
      <c r="A137" s="16" t="s">
        <v>555</v>
      </c>
      <c r="B137" s="16" t="s">
        <v>647</v>
      </c>
      <c r="C137" s="16" t="s">
        <v>519</v>
      </c>
      <c r="D137" s="16" t="s">
        <v>17</v>
      </c>
      <c r="E137" s="16" t="s">
        <v>548</v>
      </c>
      <c r="F137" s="16" t="s">
        <v>648</v>
      </c>
      <c r="G137" s="16" t="s">
        <v>649</v>
      </c>
      <c r="H137" s="16">
        <v>2017</v>
      </c>
      <c r="I137" s="16">
        <v>15</v>
      </c>
      <c r="J137" s="16">
        <v>3</v>
      </c>
      <c r="K137" s="16" t="s">
        <v>441</v>
      </c>
      <c r="L137" s="16" t="s">
        <v>432</v>
      </c>
      <c r="M137" s="16">
        <v>3</v>
      </c>
      <c r="N137" s="16" t="s">
        <v>435</v>
      </c>
      <c r="O137" s="16" t="s">
        <v>797</v>
      </c>
      <c r="P137" s="16" t="str">
        <f>HYPERLINK("http://dx.doi.org/10.4335/15.3.529-540(2017)","http://dx.doi.org/10.4335/15.3.529-540(2017)")</f>
        <v>http://dx.doi.org/10.4335/15.3.529-540(2017)</v>
      </c>
      <c r="Q137" s="16">
        <v>12</v>
      </c>
      <c r="R137" s="16" t="s">
        <v>764</v>
      </c>
      <c r="S137" s="16" t="s">
        <v>765</v>
      </c>
      <c r="T137" s="16"/>
      <c r="U137" s="17" t="s">
        <v>1571</v>
      </c>
      <c r="V137" s="1" t="s">
        <v>1571</v>
      </c>
      <c r="W137" s="1" t="s">
        <v>758</v>
      </c>
    </row>
    <row r="138" spans="1:23" ht="185.4" x14ac:dyDescent="0.3">
      <c r="A138" s="16" t="s">
        <v>650</v>
      </c>
      <c r="B138" s="16" t="s">
        <v>651</v>
      </c>
      <c r="C138" s="16" t="s">
        <v>652</v>
      </c>
      <c r="D138" s="16" t="s">
        <v>17</v>
      </c>
      <c r="E138" s="16" t="s">
        <v>4</v>
      </c>
      <c r="F138" s="16" t="s">
        <v>653</v>
      </c>
      <c r="G138" s="16" t="s">
        <v>654</v>
      </c>
      <c r="H138" s="16">
        <v>2017</v>
      </c>
      <c r="I138" s="16">
        <v>59</v>
      </c>
      <c r="J138" s="16" t="s">
        <v>432</v>
      </c>
      <c r="K138" s="16" t="s">
        <v>441</v>
      </c>
      <c r="L138" s="16" t="s">
        <v>429</v>
      </c>
      <c r="M138" s="16">
        <v>14</v>
      </c>
      <c r="N138" s="16" t="s">
        <v>466</v>
      </c>
      <c r="O138" s="16" t="s">
        <v>798</v>
      </c>
      <c r="P138" s="16" t="str">
        <f>HYPERLINK("http://dx.doi.org/10.1016/j.polgeo.2017.02.010","http://dx.doi.org/10.1016/j.polgeo.2017.02.010")</f>
        <v>http://dx.doi.org/10.1016/j.polgeo.2017.02.010</v>
      </c>
      <c r="Q138" s="16">
        <v>12</v>
      </c>
      <c r="R138" s="16" t="s">
        <v>799</v>
      </c>
      <c r="S138" s="16" t="s">
        <v>800</v>
      </c>
      <c r="T138" s="16"/>
      <c r="U138" s="17" t="s">
        <v>1571</v>
      </c>
      <c r="V138" s="1" t="s">
        <v>1571</v>
      </c>
      <c r="W138" s="1" t="s">
        <v>758</v>
      </c>
    </row>
    <row r="139" spans="1:23" ht="159" x14ac:dyDescent="0.3">
      <c r="A139" s="16" t="s">
        <v>655</v>
      </c>
      <c r="B139" s="16" t="s">
        <v>656</v>
      </c>
      <c r="C139" s="16" t="s">
        <v>519</v>
      </c>
      <c r="D139" s="16" t="s">
        <v>17</v>
      </c>
      <c r="E139" s="16" t="s">
        <v>4</v>
      </c>
      <c r="F139" s="16" t="s">
        <v>657</v>
      </c>
      <c r="G139" s="16" t="s">
        <v>658</v>
      </c>
      <c r="H139" s="16">
        <v>2017</v>
      </c>
      <c r="I139" s="16">
        <v>15</v>
      </c>
      <c r="J139" s="16">
        <v>1</v>
      </c>
      <c r="K139" s="16" t="s">
        <v>428</v>
      </c>
      <c r="L139" s="16" t="s">
        <v>432</v>
      </c>
      <c r="M139" s="16">
        <v>8</v>
      </c>
      <c r="N139" s="16" t="s">
        <v>435</v>
      </c>
      <c r="O139" s="16" t="s">
        <v>801</v>
      </c>
      <c r="P139" s="16" t="str">
        <f>HYPERLINK("http://dx.doi.org/10.4335/15.1.67-92(2017)","http://dx.doi.org/10.4335/15.1.67-92(2017)")</f>
        <v>http://dx.doi.org/10.4335/15.1.67-92(2017)</v>
      </c>
      <c r="Q139" s="16">
        <v>26</v>
      </c>
      <c r="R139" s="16" t="s">
        <v>764</v>
      </c>
      <c r="S139" s="16" t="s">
        <v>765</v>
      </c>
      <c r="T139" s="16"/>
      <c r="U139" s="17" t="s">
        <v>1571</v>
      </c>
      <c r="V139" s="1"/>
      <c r="W139" s="1" t="s">
        <v>758</v>
      </c>
    </row>
    <row r="140" spans="1:23" ht="198.6" x14ac:dyDescent="0.3">
      <c r="A140" s="16" t="s">
        <v>546</v>
      </c>
      <c r="B140" s="16" t="s">
        <v>659</v>
      </c>
      <c r="C140" s="16" t="s">
        <v>519</v>
      </c>
      <c r="D140" s="16" t="s">
        <v>17</v>
      </c>
      <c r="E140" s="16" t="s">
        <v>4</v>
      </c>
      <c r="F140" s="16" t="s">
        <v>660</v>
      </c>
      <c r="G140" s="16" t="s">
        <v>661</v>
      </c>
      <c r="H140" s="16">
        <v>2016</v>
      </c>
      <c r="I140" s="16">
        <v>14</v>
      </c>
      <c r="J140" s="16">
        <v>4</v>
      </c>
      <c r="K140" s="16" t="s">
        <v>467</v>
      </c>
      <c r="L140" s="16" t="s">
        <v>429</v>
      </c>
      <c r="M140" s="16">
        <v>16</v>
      </c>
      <c r="N140" s="16" t="s">
        <v>435</v>
      </c>
      <c r="O140" s="16" t="s">
        <v>802</v>
      </c>
      <c r="P140" s="16" t="str">
        <f>HYPERLINK("http://dx.doi.org/10.4335/14.4.853-871(2016)","http://dx.doi.org/10.4335/14.4.853-871(2016)")</f>
        <v>http://dx.doi.org/10.4335/14.4.853-871(2016)</v>
      </c>
      <c r="Q140" s="16">
        <v>19</v>
      </c>
      <c r="R140" s="16" t="s">
        <v>764</v>
      </c>
      <c r="S140" s="16" t="s">
        <v>765</v>
      </c>
      <c r="T140" s="16"/>
      <c r="U140" s="17" t="s">
        <v>1571</v>
      </c>
      <c r="V140" s="1" t="s">
        <v>1571</v>
      </c>
      <c r="W140" s="1" t="s">
        <v>758</v>
      </c>
    </row>
    <row r="141" spans="1:23" ht="119.4" x14ac:dyDescent="0.3">
      <c r="A141" s="16" t="s">
        <v>662</v>
      </c>
      <c r="B141" s="16" t="s">
        <v>663</v>
      </c>
      <c r="C141" s="16" t="s">
        <v>580</v>
      </c>
      <c r="D141" s="16" t="s">
        <v>17</v>
      </c>
      <c r="E141" s="16" t="s">
        <v>4</v>
      </c>
      <c r="F141" s="16" t="s">
        <v>664</v>
      </c>
      <c r="G141" s="16" t="s">
        <v>665</v>
      </c>
      <c r="H141" s="16">
        <v>2016</v>
      </c>
      <c r="I141" s="16">
        <v>49</v>
      </c>
      <c r="J141" s="16">
        <v>2</v>
      </c>
      <c r="K141" s="16" t="s">
        <v>468</v>
      </c>
      <c r="L141" s="16" t="s">
        <v>423</v>
      </c>
      <c r="M141" s="16">
        <v>9</v>
      </c>
      <c r="N141" s="16" t="s">
        <v>447</v>
      </c>
      <c r="O141" s="16" t="s">
        <v>803</v>
      </c>
      <c r="P141" s="16" t="str">
        <f>HYPERLINK("http://dx.doi.org/10.1016/j.postcomstud.2016.04.003","http://dx.doi.org/10.1016/j.postcomstud.2016.04.003")</f>
        <v>http://dx.doi.org/10.1016/j.postcomstud.2016.04.003</v>
      </c>
      <c r="Q141" s="16">
        <v>10</v>
      </c>
      <c r="R141" s="16" t="s">
        <v>778</v>
      </c>
      <c r="S141" s="16" t="s">
        <v>779</v>
      </c>
      <c r="T141" s="16"/>
      <c r="U141" s="17" t="s">
        <v>1571</v>
      </c>
      <c r="V141" s="1"/>
      <c r="W141" s="1" t="s">
        <v>758</v>
      </c>
    </row>
    <row r="142" spans="1:23" ht="106.2" x14ac:dyDescent="0.3">
      <c r="A142" s="16" t="s">
        <v>666</v>
      </c>
      <c r="B142" s="16" t="s">
        <v>667</v>
      </c>
      <c r="C142" s="16" t="s">
        <v>519</v>
      </c>
      <c r="D142" s="16" t="s">
        <v>17</v>
      </c>
      <c r="E142" s="16" t="s">
        <v>4</v>
      </c>
      <c r="F142" s="16" t="s">
        <v>668</v>
      </c>
      <c r="G142" s="16" t="s">
        <v>669</v>
      </c>
      <c r="H142" s="16">
        <v>2016</v>
      </c>
      <c r="I142" s="16">
        <v>14</v>
      </c>
      <c r="J142" s="16">
        <v>1</v>
      </c>
      <c r="K142" s="16" t="s">
        <v>469</v>
      </c>
      <c r="L142" s="16" t="s">
        <v>470</v>
      </c>
      <c r="M142" s="16">
        <v>19</v>
      </c>
      <c r="N142" s="16" t="s">
        <v>435</v>
      </c>
      <c r="O142" s="16" t="s">
        <v>804</v>
      </c>
      <c r="P142" s="16" t="str">
        <f>HYPERLINK("http://dx.doi.org/10.4335/14.1.75-92(2016)","http://dx.doi.org/10.4335/14.1.75-92(2016)")</f>
        <v>http://dx.doi.org/10.4335/14.1.75-92(2016)</v>
      </c>
      <c r="Q142" s="16">
        <v>18</v>
      </c>
      <c r="R142" s="16" t="s">
        <v>764</v>
      </c>
      <c r="S142" s="16" t="s">
        <v>765</v>
      </c>
      <c r="T142" s="16"/>
      <c r="U142" s="17" t="s">
        <v>1571</v>
      </c>
      <c r="V142" s="1" t="s">
        <v>1571</v>
      </c>
      <c r="W142" s="1" t="s">
        <v>758</v>
      </c>
    </row>
    <row r="143" spans="1:23" ht="106.2" x14ac:dyDescent="0.3">
      <c r="A143" s="16" t="s">
        <v>670</v>
      </c>
      <c r="B143" s="16" t="s">
        <v>671</v>
      </c>
      <c r="C143" s="16" t="s">
        <v>672</v>
      </c>
      <c r="D143" s="16" t="s">
        <v>17</v>
      </c>
      <c r="E143" s="16" t="s">
        <v>4</v>
      </c>
      <c r="F143" s="16" t="s">
        <v>673</v>
      </c>
      <c r="G143" s="16" t="s">
        <v>674</v>
      </c>
      <c r="H143" s="16">
        <v>2015</v>
      </c>
      <c r="I143" s="16">
        <v>31</v>
      </c>
      <c r="J143" s="16">
        <v>5</v>
      </c>
      <c r="K143" s="16" t="s">
        <v>471</v>
      </c>
      <c r="L143" s="16" t="s">
        <v>472</v>
      </c>
      <c r="M143" s="16">
        <v>9</v>
      </c>
      <c r="N143" s="16" t="s">
        <v>473</v>
      </c>
      <c r="O143" s="16" t="s">
        <v>805</v>
      </c>
      <c r="P143" s="16" t="str">
        <f>HYPERLINK("http://dx.doi.org/10.1080/1060586X.2014.949066","http://dx.doi.org/10.1080/1060586X.2014.949066")</f>
        <v>http://dx.doi.org/10.1080/1060586X.2014.949066</v>
      </c>
      <c r="Q143" s="16">
        <v>22</v>
      </c>
      <c r="R143" s="16" t="s">
        <v>806</v>
      </c>
      <c r="S143" s="16" t="s">
        <v>807</v>
      </c>
      <c r="T143" s="16"/>
      <c r="U143" s="17" t="s">
        <v>1571</v>
      </c>
      <c r="V143" s="1" t="s">
        <v>1571</v>
      </c>
      <c r="W143" s="1" t="s">
        <v>758</v>
      </c>
    </row>
    <row r="144" spans="1:23" ht="185.4" x14ac:dyDescent="0.3">
      <c r="A144" s="16" t="s">
        <v>675</v>
      </c>
      <c r="B144" s="16" t="s">
        <v>676</v>
      </c>
      <c r="C144" s="16" t="s">
        <v>519</v>
      </c>
      <c r="D144" s="16" t="s">
        <v>17</v>
      </c>
      <c r="E144" s="16" t="s">
        <v>4</v>
      </c>
      <c r="F144" s="16" t="s">
        <v>677</v>
      </c>
      <c r="G144" s="16" t="s">
        <v>678</v>
      </c>
      <c r="H144" s="16">
        <v>2015</v>
      </c>
      <c r="I144" s="16">
        <v>13</v>
      </c>
      <c r="J144" s="16">
        <v>1</v>
      </c>
      <c r="K144" s="16" t="s">
        <v>474</v>
      </c>
      <c r="L144" s="16" t="s">
        <v>475</v>
      </c>
      <c r="M144" s="16">
        <v>0</v>
      </c>
      <c r="N144" s="16" t="s">
        <v>435</v>
      </c>
      <c r="O144" s="16" t="s">
        <v>808</v>
      </c>
      <c r="P144" s="16" t="str">
        <f>HYPERLINK("http://dx.doi.org/10.4335/13.1.79-99(2015)","http://dx.doi.org/10.4335/13.1.79-99(2015)")</f>
        <v>http://dx.doi.org/10.4335/13.1.79-99(2015)</v>
      </c>
      <c r="Q144" s="16">
        <v>21</v>
      </c>
      <c r="R144" s="16" t="s">
        <v>764</v>
      </c>
      <c r="S144" s="16" t="s">
        <v>765</v>
      </c>
      <c r="T144" s="16"/>
      <c r="U144" s="17" t="s">
        <v>1571</v>
      </c>
      <c r="V144" s="1"/>
      <c r="W144" s="1" t="s">
        <v>758</v>
      </c>
    </row>
    <row r="145" spans="1:23" ht="159" x14ac:dyDescent="0.3">
      <c r="A145" s="16" t="s">
        <v>679</v>
      </c>
      <c r="B145" s="16" t="s">
        <v>680</v>
      </c>
      <c r="C145" s="16" t="s">
        <v>505</v>
      </c>
      <c r="D145" s="16" t="s">
        <v>17</v>
      </c>
      <c r="E145" s="16" t="s">
        <v>4</v>
      </c>
      <c r="F145" s="16" t="s">
        <v>681</v>
      </c>
      <c r="G145" s="16" t="s">
        <v>682</v>
      </c>
      <c r="H145" s="16">
        <v>2013</v>
      </c>
      <c r="I145" s="16">
        <v>39</v>
      </c>
      <c r="J145" s="16">
        <v>6</v>
      </c>
      <c r="K145" s="16" t="s">
        <v>476</v>
      </c>
      <c r="L145" s="16" t="s">
        <v>432</v>
      </c>
      <c r="M145" s="16">
        <v>30</v>
      </c>
      <c r="N145" s="16" t="s">
        <v>427</v>
      </c>
      <c r="O145" s="16" t="s">
        <v>809</v>
      </c>
      <c r="P145" s="16" t="str">
        <f>HYPERLINK("http://dx.doi.org/10.1080/03003930.2012.675329","http://dx.doi.org/10.1080/03003930.2012.675329")</f>
        <v>http://dx.doi.org/10.1080/03003930.2012.675329</v>
      </c>
      <c r="Q145" s="16">
        <v>20</v>
      </c>
      <c r="R145" s="16" t="s">
        <v>761</v>
      </c>
      <c r="S145" s="16" t="s">
        <v>762</v>
      </c>
      <c r="T145" s="16"/>
      <c r="U145" s="17" t="s">
        <v>1571</v>
      </c>
      <c r="V145" s="1" t="s">
        <v>1571</v>
      </c>
      <c r="W145" s="1" t="s">
        <v>758</v>
      </c>
    </row>
    <row r="146" spans="1:23" ht="185.4" x14ac:dyDescent="0.3">
      <c r="A146" s="16" t="s">
        <v>683</v>
      </c>
      <c r="B146" s="16" t="s">
        <v>684</v>
      </c>
      <c r="C146" s="16" t="s">
        <v>502</v>
      </c>
      <c r="D146" s="16" t="s">
        <v>3</v>
      </c>
      <c r="E146" s="16" t="s">
        <v>4</v>
      </c>
      <c r="F146" s="16" t="s">
        <v>685</v>
      </c>
      <c r="G146" s="16" t="s">
        <v>686</v>
      </c>
      <c r="H146" s="16">
        <v>2012</v>
      </c>
      <c r="I146" s="16" t="s">
        <v>432</v>
      </c>
      <c r="J146" s="16">
        <v>2</v>
      </c>
      <c r="K146" s="16" t="s">
        <v>428</v>
      </c>
      <c r="L146" s="16" t="s">
        <v>432</v>
      </c>
      <c r="M146" s="16">
        <v>0</v>
      </c>
      <c r="N146" s="16" t="s">
        <v>424</v>
      </c>
      <c r="O146" s="16" t="s">
        <v>432</v>
      </c>
      <c r="P146" s="16" t="s">
        <v>432</v>
      </c>
      <c r="Q146" s="16">
        <v>15</v>
      </c>
      <c r="R146" s="16" t="s">
        <v>756</v>
      </c>
      <c r="S146" s="16" t="s">
        <v>757</v>
      </c>
      <c r="T146" s="16"/>
      <c r="U146" s="17" t="s">
        <v>1571</v>
      </c>
      <c r="V146" s="1"/>
      <c r="W146" s="1" t="s">
        <v>758</v>
      </c>
    </row>
    <row r="147" spans="1:23" ht="185.4" x14ac:dyDescent="0.3">
      <c r="A147" s="16" t="s">
        <v>687</v>
      </c>
      <c r="B147" s="16" t="s">
        <v>688</v>
      </c>
      <c r="C147" s="16" t="s">
        <v>502</v>
      </c>
      <c r="D147" s="16" t="s">
        <v>3</v>
      </c>
      <c r="E147" s="16" t="s">
        <v>4</v>
      </c>
      <c r="F147" s="16" t="s">
        <v>689</v>
      </c>
      <c r="G147" s="16" t="s">
        <v>690</v>
      </c>
      <c r="H147" s="16">
        <v>2012</v>
      </c>
      <c r="I147" s="16" t="s">
        <v>432</v>
      </c>
      <c r="J147" s="16">
        <v>3</v>
      </c>
      <c r="K147" s="16" t="s">
        <v>477</v>
      </c>
      <c r="L147" s="16" t="s">
        <v>432</v>
      </c>
      <c r="M147" s="16">
        <v>4</v>
      </c>
      <c r="N147" s="16" t="s">
        <v>424</v>
      </c>
      <c r="O147" s="16" t="s">
        <v>810</v>
      </c>
      <c r="P147" s="16" t="str">
        <f>HYPERLINK("http://dx.doi.org/10.5817/PC2012-3-260","http://dx.doi.org/10.5817/PC2012-3-260")</f>
        <v>http://dx.doi.org/10.5817/PC2012-3-260</v>
      </c>
      <c r="Q147" s="16">
        <v>16</v>
      </c>
      <c r="R147" s="16" t="s">
        <v>756</v>
      </c>
      <c r="S147" s="16" t="s">
        <v>757</v>
      </c>
      <c r="T147" s="16"/>
      <c r="U147" s="17" t="s">
        <v>1571</v>
      </c>
      <c r="V147" s="1"/>
      <c r="W147" s="1" t="s">
        <v>758</v>
      </c>
    </row>
    <row r="148" spans="1:23" ht="264.60000000000002" x14ac:dyDescent="0.3">
      <c r="A148" s="16" t="s">
        <v>691</v>
      </c>
      <c r="B148" s="16" t="s">
        <v>692</v>
      </c>
      <c r="C148" s="16" t="s">
        <v>502</v>
      </c>
      <c r="D148" s="16" t="s">
        <v>3</v>
      </c>
      <c r="E148" s="16" t="s">
        <v>4</v>
      </c>
      <c r="F148" s="16" t="s">
        <v>693</v>
      </c>
      <c r="G148" s="16" t="s">
        <v>694</v>
      </c>
      <c r="H148" s="16">
        <v>2005</v>
      </c>
      <c r="I148" s="16" t="s">
        <v>432</v>
      </c>
      <c r="J148" s="16">
        <v>3</v>
      </c>
      <c r="K148" s="16" t="s">
        <v>441</v>
      </c>
      <c r="L148" s="16" t="s">
        <v>432</v>
      </c>
      <c r="M148" s="16">
        <v>1</v>
      </c>
      <c r="N148" s="16" t="s">
        <v>424</v>
      </c>
      <c r="O148" s="16" t="s">
        <v>811</v>
      </c>
      <c r="P148" s="16" t="str">
        <f>HYPERLINK("http://dx.doi.org/10.3182/20050703-6-CZ-1902.00260","http://dx.doi.org/10.3182/20050703-6-CZ-1902.00260")</f>
        <v>http://dx.doi.org/10.3182/20050703-6-CZ-1902.00260</v>
      </c>
      <c r="Q148" s="16">
        <v>25</v>
      </c>
      <c r="R148" s="16" t="s">
        <v>756</v>
      </c>
      <c r="S148" s="16" t="s">
        <v>757</v>
      </c>
      <c r="T148" s="16"/>
      <c r="U148" s="17" t="s">
        <v>1571</v>
      </c>
      <c r="V148" s="1"/>
      <c r="W148" s="1" t="s">
        <v>758</v>
      </c>
    </row>
    <row r="149" spans="1:23" ht="132.6" x14ac:dyDescent="0.3">
      <c r="A149" s="16" t="s">
        <v>695</v>
      </c>
      <c r="B149" s="16" t="s">
        <v>696</v>
      </c>
      <c r="C149" s="16" t="s">
        <v>697</v>
      </c>
      <c r="D149" s="16" t="s">
        <v>17</v>
      </c>
      <c r="E149" s="16" t="s">
        <v>568</v>
      </c>
      <c r="F149" s="16" t="s">
        <v>698</v>
      </c>
      <c r="G149" s="16" t="s">
        <v>699</v>
      </c>
      <c r="H149" s="16">
        <v>2023</v>
      </c>
      <c r="I149" s="16" t="s">
        <v>432</v>
      </c>
      <c r="J149" s="16" t="s">
        <v>432</v>
      </c>
      <c r="K149" s="16" t="s">
        <v>478</v>
      </c>
      <c r="L149" s="16" t="s">
        <v>432</v>
      </c>
      <c r="M149" s="16">
        <v>0</v>
      </c>
      <c r="N149" s="16" t="s">
        <v>479</v>
      </c>
      <c r="O149" s="16" t="s">
        <v>812</v>
      </c>
      <c r="P149" s="16" t="str">
        <f>HYPERLINK("http://dx.doi.org/10.1177/13540688231156481","http://dx.doi.org/10.1177/13540688231156481")</f>
        <v>http://dx.doi.org/10.1177/13540688231156481</v>
      </c>
      <c r="Q149" s="16">
        <v>14</v>
      </c>
      <c r="R149" s="16" t="s">
        <v>756</v>
      </c>
      <c r="S149" s="16" t="s">
        <v>757</v>
      </c>
      <c r="T149" s="16"/>
      <c r="U149" s="17" t="s">
        <v>1571</v>
      </c>
      <c r="V149" s="1"/>
      <c r="W149" s="1" t="s">
        <v>758</v>
      </c>
    </row>
    <row r="150" spans="1:23" ht="172.2" x14ac:dyDescent="0.3">
      <c r="A150" s="16" t="s">
        <v>700</v>
      </c>
      <c r="B150" s="16" t="s">
        <v>701</v>
      </c>
      <c r="C150" s="16" t="s">
        <v>702</v>
      </c>
      <c r="D150" s="16" t="s">
        <v>17</v>
      </c>
      <c r="E150" s="16" t="s">
        <v>4</v>
      </c>
      <c r="F150" s="16" t="s">
        <v>703</v>
      </c>
      <c r="G150" s="16" t="s">
        <v>704</v>
      </c>
      <c r="H150" s="16">
        <v>2023</v>
      </c>
      <c r="I150" s="16">
        <v>11</v>
      </c>
      <c r="J150" s="16">
        <v>2</v>
      </c>
      <c r="K150" s="16" t="s">
        <v>480</v>
      </c>
      <c r="L150" s="16" t="s">
        <v>481</v>
      </c>
      <c r="M150" s="16">
        <v>0</v>
      </c>
      <c r="N150" s="16" t="s">
        <v>482</v>
      </c>
      <c r="O150" s="16" t="s">
        <v>813</v>
      </c>
      <c r="P150" s="16" t="str">
        <f>HYPERLINK("http://dx.doi.org/10.17645/pag.v11i2.6282","http://dx.doi.org/10.17645/pag.v11i2.6282")</f>
        <v>http://dx.doi.org/10.17645/pag.v11i2.6282</v>
      </c>
      <c r="Q150" s="16">
        <v>12</v>
      </c>
      <c r="R150" s="16" t="s">
        <v>756</v>
      </c>
      <c r="S150" s="16" t="s">
        <v>757</v>
      </c>
      <c r="T150" s="16"/>
      <c r="U150" s="17" t="s">
        <v>1571</v>
      </c>
      <c r="V150" s="1"/>
      <c r="W150" s="1" t="s">
        <v>758</v>
      </c>
    </row>
    <row r="151" spans="1:23" ht="211.8" x14ac:dyDescent="0.3">
      <c r="A151" s="16" t="s">
        <v>1572</v>
      </c>
      <c r="B151" s="16" t="s">
        <v>705</v>
      </c>
      <c r="C151" s="16" t="s">
        <v>519</v>
      </c>
      <c r="D151" s="16" t="s">
        <v>17</v>
      </c>
      <c r="E151" s="16" t="s">
        <v>4</v>
      </c>
      <c r="F151" s="16" t="s">
        <v>706</v>
      </c>
      <c r="G151" s="16" t="s">
        <v>707</v>
      </c>
      <c r="H151" s="16">
        <v>2022</v>
      </c>
      <c r="I151" s="16">
        <v>20</v>
      </c>
      <c r="J151" s="16">
        <v>4</v>
      </c>
      <c r="K151" s="16" t="s">
        <v>483</v>
      </c>
      <c r="L151" s="16" t="s">
        <v>432</v>
      </c>
      <c r="M151" s="16">
        <v>1</v>
      </c>
      <c r="N151" s="16" t="s">
        <v>435</v>
      </c>
      <c r="O151" s="16" t="s">
        <v>814</v>
      </c>
      <c r="P151" s="16" t="str">
        <f>HYPERLINK("http://dx.doi.org/10.4335/20.4.1143-1169(2022)","http://dx.doi.org/10.4335/20.4.1143-1169(2022)")</f>
        <v>http://dx.doi.org/10.4335/20.4.1143-1169(2022)</v>
      </c>
      <c r="Q151" s="16">
        <v>27</v>
      </c>
      <c r="R151" s="16" t="s">
        <v>764</v>
      </c>
      <c r="S151" s="16" t="s">
        <v>765</v>
      </c>
      <c r="T151" s="16"/>
      <c r="U151" s="17" t="s">
        <v>1571</v>
      </c>
      <c r="V151" s="1" t="s">
        <v>1571</v>
      </c>
      <c r="W151" s="1" t="s">
        <v>758</v>
      </c>
    </row>
    <row r="152" spans="1:23" ht="291" x14ac:dyDescent="0.3">
      <c r="A152" s="16" t="s">
        <v>708</v>
      </c>
      <c r="B152" s="16" t="s">
        <v>709</v>
      </c>
      <c r="C152" s="16" t="s">
        <v>710</v>
      </c>
      <c r="D152" s="16" t="s">
        <v>17</v>
      </c>
      <c r="E152" s="16" t="s">
        <v>4</v>
      </c>
      <c r="F152" s="16" t="s">
        <v>711</v>
      </c>
      <c r="G152" s="16" t="s">
        <v>712</v>
      </c>
      <c r="H152" s="16">
        <v>2022</v>
      </c>
      <c r="I152" s="16">
        <v>50</v>
      </c>
      <c r="J152" s="16">
        <v>1</v>
      </c>
      <c r="K152" s="16" t="s">
        <v>484</v>
      </c>
      <c r="L152" s="16" t="s">
        <v>485</v>
      </c>
      <c r="M152" s="16">
        <v>4</v>
      </c>
      <c r="N152" s="16" t="s">
        <v>486</v>
      </c>
      <c r="O152" s="16" t="s">
        <v>815</v>
      </c>
      <c r="P152" s="16" t="str">
        <f>HYPERLINK("http://dx.doi.org/10.1017/nps.2021.51","http://dx.doi.org/10.1017/nps.2021.51")</f>
        <v>http://dx.doi.org/10.1017/nps.2021.51</v>
      </c>
      <c r="Q152" s="16">
        <v>15</v>
      </c>
      <c r="R152" s="16" t="s">
        <v>816</v>
      </c>
      <c r="S152" s="16" t="s">
        <v>817</v>
      </c>
      <c r="T152" s="16"/>
      <c r="U152" s="17" t="s">
        <v>1571</v>
      </c>
      <c r="V152" s="1"/>
      <c r="W152" s="1" t="s">
        <v>758</v>
      </c>
    </row>
    <row r="153" spans="1:23" ht="145.80000000000001" x14ac:dyDescent="0.3">
      <c r="A153" s="16" t="s">
        <v>713</v>
      </c>
      <c r="B153" s="16" t="s">
        <v>714</v>
      </c>
      <c r="C153" s="16" t="s">
        <v>715</v>
      </c>
      <c r="D153" s="16" t="s">
        <v>17</v>
      </c>
      <c r="E153" s="16" t="s">
        <v>4</v>
      </c>
      <c r="F153" s="16" t="s">
        <v>716</v>
      </c>
      <c r="G153" s="16" t="s">
        <v>717</v>
      </c>
      <c r="H153" s="16">
        <v>2020</v>
      </c>
      <c r="I153" s="16">
        <v>19</v>
      </c>
      <c r="J153" s="16">
        <v>2</v>
      </c>
      <c r="K153" s="16" t="s">
        <v>487</v>
      </c>
      <c r="L153" s="16" t="s">
        <v>432</v>
      </c>
      <c r="M153" s="16">
        <v>12</v>
      </c>
      <c r="N153" s="16" t="s">
        <v>488</v>
      </c>
      <c r="O153" s="16" t="s">
        <v>818</v>
      </c>
      <c r="P153" s="16" t="str">
        <f>HYPERLINK("http://dx.doi.org/10.1057/s41304-019-00233-1","http://dx.doi.org/10.1057/s41304-019-00233-1")</f>
        <v>http://dx.doi.org/10.1057/s41304-019-00233-1</v>
      </c>
      <c r="Q153" s="16">
        <v>9</v>
      </c>
      <c r="R153" s="16" t="s">
        <v>756</v>
      </c>
      <c r="S153" s="16" t="s">
        <v>757</v>
      </c>
      <c r="T153" s="16"/>
      <c r="U153" s="17" t="s">
        <v>1571</v>
      </c>
      <c r="V153" s="1"/>
      <c r="W153" s="1" t="s">
        <v>758</v>
      </c>
    </row>
    <row r="154" spans="1:23" ht="106.2" x14ac:dyDescent="0.3">
      <c r="A154" s="16" t="s">
        <v>1573</v>
      </c>
      <c r="B154" s="16" t="s">
        <v>718</v>
      </c>
      <c r="C154" s="16" t="s">
        <v>719</v>
      </c>
      <c r="D154" s="16" t="s">
        <v>17</v>
      </c>
      <c r="E154" s="16" t="s">
        <v>4</v>
      </c>
      <c r="F154" s="16" t="s">
        <v>720</v>
      </c>
      <c r="G154" s="16" t="s">
        <v>721</v>
      </c>
      <c r="H154" s="16">
        <v>2019</v>
      </c>
      <c r="I154" s="16">
        <v>35</v>
      </c>
      <c r="J154" s="16">
        <v>3</v>
      </c>
      <c r="K154" s="16" t="s">
        <v>428</v>
      </c>
      <c r="L154" s="16" t="s">
        <v>489</v>
      </c>
      <c r="M154" s="16">
        <v>1</v>
      </c>
      <c r="N154" s="16" t="s">
        <v>490</v>
      </c>
      <c r="O154" s="16" t="s">
        <v>819</v>
      </c>
      <c r="P154" s="16" t="str">
        <f>HYPERLINK("http://dx.doi.org/10.1080/21599165.2019.1643722","http://dx.doi.org/10.1080/21599165.2019.1643722")</f>
        <v>http://dx.doi.org/10.1080/21599165.2019.1643722</v>
      </c>
      <c r="Q154" s="16">
        <v>23</v>
      </c>
      <c r="R154" s="16" t="s">
        <v>820</v>
      </c>
      <c r="S154" s="16" t="s">
        <v>821</v>
      </c>
      <c r="T154" s="16"/>
      <c r="U154" s="17" t="s">
        <v>1571</v>
      </c>
      <c r="V154" s="1" t="s">
        <v>1571</v>
      </c>
      <c r="W154" s="1" t="s">
        <v>758</v>
      </c>
    </row>
    <row r="155" spans="1:23" ht="145.80000000000001" x14ac:dyDescent="0.3">
      <c r="A155" s="16" t="s">
        <v>1574</v>
      </c>
      <c r="B155" s="16" t="s">
        <v>722</v>
      </c>
      <c r="C155" s="16" t="s">
        <v>505</v>
      </c>
      <c r="D155" s="16" t="s">
        <v>17</v>
      </c>
      <c r="E155" s="16" t="s">
        <v>4</v>
      </c>
      <c r="F155" s="16" t="s">
        <v>723</v>
      </c>
      <c r="G155" s="16" t="s">
        <v>724</v>
      </c>
      <c r="H155" s="16">
        <v>2018</v>
      </c>
      <c r="I155" s="16">
        <v>44</v>
      </c>
      <c r="J155" s="16">
        <v>3</v>
      </c>
      <c r="K155" s="16" t="s">
        <v>428</v>
      </c>
      <c r="L155" s="16" t="s">
        <v>420</v>
      </c>
      <c r="M155" s="16">
        <v>6</v>
      </c>
      <c r="N155" s="16" t="s">
        <v>427</v>
      </c>
      <c r="O155" s="16" t="s">
        <v>822</v>
      </c>
      <c r="P155" s="16" t="str">
        <f>HYPERLINK("http://dx.doi.org/10.1080/03003930.2018.1433661","http://dx.doi.org/10.1080/03003930.2018.1433661")</f>
        <v>http://dx.doi.org/10.1080/03003930.2018.1433661</v>
      </c>
      <c r="Q155" s="16">
        <v>21</v>
      </c>
      <c r="R155" s="16" t="s">
        <v>761</v>
      </c>
      <c r="S155" s="16" t="s">
        <v>762</v>
      </c>
      <c r="T155" s="16"/>
      <c r="U155" s="17" t="s">
        <v>1571</v>
      </c>
      <c r="V155" s="1" t="s">
        <v>1571</v>
      </c>
      <c r="W155" s="1" t="s">
        <v>758</v>
      </c>
    </row>
    <row r="156" spans="1:23" ht="119.4" x14ac:dyDescent="0.3">
      <c r="A156" s="16" t="s">
        <v>1575</v>
      </c>
      <c r="B156" s="16" t="s">
        <v>725</v>
      </c>
      <c r="C156" s="16" t="s">
        <v>505</v>
      </c>
      <c r="D156" s="16" t="s">
        <v>17</v>
      </c>
      <c r="E156" s="16" t="s">
        <v>4</v>
      </c>
      <c r="F156" s="16" t="s">
        <v>726</v>
      </c>
      <c r="G156" s="16" t="s">
        <v>727</v>
      </c>
      <c r="H156" s="16">
        <v>2018</v>
      </c>
      <c r="I156" s="16">
        <v>44</v>
      </c>
      <c r="J156" s="16">
        <v>1</v>
      </c>
      <c r="K156" s="16" t="s">
        <v>441</v>
      </c>
      <c r="L156" s="16" t="s">
        <v>423</v>
      </c>
      <c r="M156" s="16">
        <v>34</v>
      </c>
      <c r="N156" s="16" t="s">
        <v>427</v>
      </c>
      <c r="O156" s="16" t="s">
        <v>823</v>
      </c>
      <c r="P156" s="16" t="str">
        <f>HYPERLINK("http://dx.doi.org/10.1080/03003930.2017.1395739","http://dx.doi.org/10.1080/03003930.2017.1395739")</f>
        <v>http://dx.doi.org/10.1080/03003930.2017.1395739</v>
      </c>
      <c r="Q156" s="16">
        <v>22</v>
      </c>
      <c r="R156" s="16" t="s">
        <v>761</v>
      </c>
      <c r="S156" s="16" t="s">
        <v>762</v>
      </c>
      <c r="T156" s="16"/>
      <c r="U156" s="17" t="s">
        <v>1571</v>
      </c>
      <c r="V156" s="1" t="s">
        <v>1571</v>
      </c>
      <c r="W156" s="1" t="s">
        <v>758</v>
      </c>
    </row>
    <row r="157" spans="1:23" ht="159" x14ac:dyDescent="0.3">
      <c r="A157" s="16" t="s">
        <v>728</v>
      </c>
      <c r="B157" s="16" t="s">
        <v>729</v>
      </c>
      <c r="C157" s="16" t="s">
        <v>519</v>
      </c>
      <c r="D157" s="16" t="s">
        <v>17</v>
      </c>
      <c r="E157" s="16" t="s">
        <v>4</v>
      </c>
      <c r="F157" s="16" t="s">
        <v>730</v>
      </c>
      <c r="G157" s="16" t="s">
        <v>731</v>
      </c>
      <c r="H157" s="16">
        <v>2016</v>
      </c>
      <c r="I157" s="16">
        <v>14</v>
      </c>
      <c r="J157" s="16">
        <v>3</v>
      </c>
      <c r="K157" s="16" t="s">
        <v>491</v>
      </c>
      <c r="L157" s="16" t="s">
        <v>423</v>
      </c>
      <c r="M157" s="16">
        <v>11</v>
      </c>
      <c r="N157" s="16" t="s">
        <v>435</v>
      </c>
      <c r="O157" s="16" t="s">
        <v>824</v>
      </c>
      <c r="P157" s="16" t="str">
        <f>HYPERLINK("http://dx.doi.org/10.4335/14.3.358-378","http://dx.doi.org/10.4335/14.3.358-378")</f>
        <v>http://dx.doi.org/10.4335/14.3.358-378</v>
      </c>
      <c r="Q157" s="16">
        <v>20</v>
      </c>
      <c r="R157" s="16" t="s">
        <v>764</v>
      </c>
      <c r="S157" s="16" t="s">
        <v>765</v>
      </c>
      <c r="T157" s="16"/>
      <c r="U157" s="17" t="s">
        <v>1571</v>
      </c>
      <c r="V157" s="1"/>
      <c r="W157" s="1" t="s">
        <v>758</v>
      </c>
    </row>
    <row r="158" spans="1:23" ht="185.4" x14ac:dyDescent="0.3">
      <c r="A158" s="16" t="s">
        <v>1576</v>
      </c>
      <c r="B158" s="16" t="s">
        <v>732</v>
      </c>
      <c r="C158" s="16" t="s">
        <v>719</v>
      </c>
      <c r="D158" s="16" t="s">
        <v>17</v>
      </c>
      <c r="E158" s="16" t="s">
        <v>4</v>
      </c>
      <c r="F158" s="16" t="s">
        <v>733</v>
      </c>
      <c r="G158" s="16" t="s">
        <v>734</v>
      </c>
      <c r="H158" s="16">
        <v>2016</v>
      </c>
      <c r="I158" s="16">
        <v>32</v>
      </c>
      <c r="J158" s="16">
        <v>4</v>
      </c>
      <c r="K158" s="16" t="s">
        <v>441</v>
      </c>
      <c r="L158" s="16" t="s">
        <v>432</v>
      </c>
      <c r="M158" s="16">
        <v>6</v>
      </c>
      <c r="N158" s="16" t="s">
        <v>490</v>
      </c>
      <c r="O158" s="16" t="s">
        <v>825</v>
      </c>
      <c r="P158" s="16" t="str">
        <f>HYPERLINK("http://dx.doi.org/10.1080/21599165.2016.1183486","http://dx.doi.org/10.1080/21599165.2016.1183486")</f>
        <v>http://dx.doi.org/10.1080/21599165.2016.1183486</v>
      </c>
      <c r="Q158" s="16">
        <v>18</v>
      </c>
      <c r="R158" s="16" t="s">
        <v>820</v>
      </c>
      <c r="S158" s="16" t="s">
        <v>821</v>
      </c>
      <c r="T158" s="16"/>
      <c r="U158" s="17" t="s">
        <v>1571</v>
      </c>
      <c r="V158" s="1" t="s">
        <v>1571</v>
      </c>
      <c r="W158" s="1" t="s">
        <v>758</v>
      </c>
    </row>
    <row r="159" spans="1:23" ht="119.4" x14ac:dyDescent="0.3">
      <c r="A159" s="16" t="s">
        <v>735</v>
      </c>
      <c r="B159" s="16" t="s">
        <v>736</v>
      </c>
      <c r="C159" s="16" t="s">
        <v>519</v>
      </c>
      <c r="D159" s="16" t="s">
        <v>17</v>
      </c>
      <c r="E159" s="16" t="s">
        <v>4</v>
      </c>
      <c r="F159" s="16" t="s">
        <v>737</v>
      </c>
      <c r="G159" s="16" t="s">
        <v>738</v>
      </c>
      <c r="H159" s="16">
        <v>2015</v>
      </c>
      <c r="I159" s="16">
        <v>13</v>
      </c>
      <c r="J159" s="16">
        <v>1</v>
      </c>
      <c r="K159" s="16" t="s">
        <v>441</v>
      </c>
      <c r="L159" s="16" t="s">
        <v>492</v>
      </c>
      <c r="M159" s="16">
        <v>14</v>
      </c>
      <c r="N159" s="16" t="s">
        <v>435</v>
      </c>
      <c r="O159" s="16" t="s">
        <v>826</v>
      </c>
      <c r="P159" s="16" t="str">
        <f>HYPERLINK("http://dx.doi.org/10.4335/13.1.1-19(2015)","http://dx.doi.org/10.4335/13.1.1-19(2015)")</f>
        <v>http://dx.doi.org/10.4335/13.1.1-19(2015)</v>
      </c>
      <c r="Q159" s="16">
        <v>19</v>
      </c>
      <c r="R159" s="16" t="s">
        <v>764</v>
      </c>
      <c r="S159" s="16" t="s">
        <v>765</v>
      </c>
      <c r="T159" s="16"/>
      <c r="U159" s="17" t="s">
        <v>1571</v>
      </c>
      <c r="V159" s="1"/>
      <c r="W159" s="1" t="s">
        <v>758</v>
      </c>
    </row>
    <row r="160" spans="1:23" ht="132.6" x14ac:dyDescent="0.3">
      <c r="A160" s="16" t="s">
        <v>739</v>
      </c>
      <c r="B160" s="16" t="s">
        <v>740</v>
      </c>
      <c r="C160" s="16" t="s">
        <v>519</v>
      </c>
      <c r="D160" s="16" t="s">
        <v>17</v>
      </c>
      <c r="E160" s="16" t="s">
        <v>4</v>
      </c>
      <c r="F160" s="16" t="s">
        <v>741</v>
      </c>
      <c r="G160" s="16" t="s">
        <v>742</v>
      </c>
      <c r="H160" s="16">
        <v>2014</v>
      </c>
      <c r="I160" s="16">
        <v>12</v>
      </c>
      <c r="J160" s="16">
        <v>3</v>
      </c>
      <c r="K160" s="16" t="s">
        <v>493</v>
      </c>
      <c r="L160" s="16" t="s">
        <v>432</v>
      </c>
      <c r="M160" s="16">
        <v>14</v>
      </c>
      <c r="N160" s="16" t="s">
        <v>435</v>
      </c>
      <c r="O160" s="16" t="s">
        <v>827</v>
      </c>
      <c r="P160" s="16" t="str">
        <f>HYPERLINK("http://dx.doi.org/10.4335/12.3.431-449(2014)","http://dx.doi.org/10.4335/12.3.431-449(2014)")</f>
        <v>http://dx.doi.org/10.4335/12.3.431-449(2014)</v>
      </c>
      <c r="Q160" s="16">
        <v>19</v>
      </c>
      <c r="R160" s="16" t="s">
        <v>764</v>
      </c>
      <c r="S160" s="16" t="s">
        <v>765</v>
      </c>
      <c r="T160" s="16"/>
      <c r="U160" s="17" t="s">
        <v>1571</v>
      </c>
      <c r="V160" s="1"/>
      <c r="W160" s="1" t="s">
        <v>758</v>
      </c>
    </row>
    <row r="161" spans="1:23" ht="187.2" x14ac:dyDescent="0.3">
      <c r="A161" s="18" t="s">
        <v>743</v>
      </c>
      <c r="B161" s="18" t="s">
        <v>744</v>
      </c>
      <c r="C161" s="18" t="s">
        <v>573</v>
      </c>
      <c r="D161" s="18" t="s">
        <v>17</v>
      </c>
      <c r="E161" s="18" t="s">
        <v>4</v>
      </c>
      <c r="F161" s="18" t="s">
        <v>745</v>
      </c>
      <c r="G161" s="18" t="s">
        <v>746</v>
      </c>
      <c r="H161" s="18">
        <v>2023</v>
      </c>
      <c r="I161" s="18">
        <v>16</v>
      </c>
      <c r="J161" s="18">
        <v>1</v>
      </c>
      <c r="K161" s="18" t="s">
        <v>494</v>
      </c>
      <c r="L161" s="18" t="s">
        <v>432</v>
      </c>
      <c r="M161" s="18">
        <v>2</v>
      </c>
      <c r="N161" s="18" t="s">
        <v>446</v>
      </c>
      <c r="O161" s="18" t="s">
        <v>432</v>
      </c>
      <c r="P161" s="18" t="s">
        <v>432</v>
      </c>
      <c r="Q161" s="18">
        <v>16</v>
      </c>
      <c r="R161" s="18" t="s">
        <v>756</v>
      </c>
      <c r="S161" s="18" t="s">
        <v>757</v>
      </c>
      <c r="T161" s="16"/>
      <c r="U161" s="17" t="s">
        <v>1571</v>
      </c>
      <c r="V161" s="1"/>
      <c r="W161" s="1" t="s">
        <v>758</v>
      </c>
    </row>
    <row r="162" spans="1:23" ht="216" x14ac:dyDescent="0.3">
      <c r="A162" s="18" t="s">
        <v>747</v>
      </c>
      <c r="B162" s="18" t="s">
        <v>748</v>
      </c>
      <c r="C162" s="18" t="s">
        <v>505</v>
      </c>
      <c r="D162" s="18" t="s">
        <v>17</v>
      </c>
      <c r="E162" s="18" t="s">
        <v>568</v>
      </c>
      <c r="F162" s="18" t="s">
        <v>749</v>
      </c>
      <c r="G162" s="18" t="s">
        <v>750</v>
      </c>
      <c r="H162" s="18">
        <v>2023</v>
      </c>
      <c r="I162" s="18" t="s">
        <v>432</v>
      </c>
      <c r="J162" s="18"/>
      <c r="K162" s="18" t="s">
        <v>495</v>
      </c>
      <c r="L162" s="18" t="s">
        <v>423</v>
      </c>
      <c r="M162" s="18">
        <v>1</v>
      </c>
      <c r="N162" s="18" t="s">
        <v>427</v>
      </c>
      <c r="O162" s="18" t="s">
        <v>828</v>
      </c>
      <c r="P162" s="18" t="str">
        <f>HYPERLINK("http://dx.doi.org/10.1080/03003930.2023.2291111","http://dx.doi.org/10.1080/03003930.2023.2291111")</f>
        <v>http://dx.doi.org/10.1080/03003930.2023.2291111</v>
      </c>
      <c r="Q162" s="18">
        <v>23</v>
      </c>
      <c r="R162" s="18" t="s">
        <v>761</v>
      </c>
      <c r="S162" s="18" t="s">
        <v>762</v>
      </c>
      <c r="T162" s="16"/>
      <c r="U162" s="17" t="s">
        <v>1571</v>
      </c>
      <c r="V162" s="1"/>
      <c r="W162" s="1" t="s">
        <v>758</v>
      </c>
    </row>
    <row r="163" spans="1:23" ht="159" x14ac:dyDescent="0.3">
      <c r="A163" s="16" t="s">
        <v>751</v>
      </c>
      <c r="B163" s="16" t="s">
        <v>752</v>
      </c>
      <c r="C163" s="16" t="s">
        <v>502</v>
      </c>
      <c r="D163" s="16" t="s">
        <v>3</v>
      </c>
      <c r="E163" s="16" t="s">
        <v>4</v>
      </c>
      <c r="F163" s="16" t="s">
        <v>221</v>
      </c>
      <c r="G163" s="16" t="s">
        <v>753</v>
      </c>
      <c r="H163" s="16">
        <v>2011</v>
      </c>
      <c r="I163" s="16" t="s">
        <v>432</v>
      </c>
      <c r="J163" s="16">
        <v>4</v>
      </c>
      <c r="K163" s="16" t="s">
        <v>436</v>
      </c>
      <c r="L163" s="16" t="s">
        <v>432</v>
      </c>
      <c r="M163" s="16">
        <v>0</v>
      </c>
      <c r="N163" s="16" t="s">
        <v>424</v>
      </c>
      <c r="O163" s="16" t="s">
        <v>432</v>
      </c>
      <c r="P163" s="16" t="s">
        <v>432</v>
      </c>
      <c r="Q163" s="16">
        <v>19</v>
      </c>
      <c r="R163" s="16" t="s">
        <v>756</v>
      </c>
      <c r="S163" s="16" t="s">
        <v>757</v>
      </c>
      <c r="T163" s="16" t="s">
        <v>1571</v>
      </c>
      <c r="U163" s="17" t="s">
        <v>1571</v>
      </c>
      <c r="V163" s="1"/>
      <c r="W163" s="1" t="s">
        <v>758</v>
      </c>
    </row>
    <row r="164" spans="1:23" ht="201.6" x14ac:dyDescent="0.3">
      <c r="A164" s="19" t="s">
        <v>829</v>
      </c>
      <c r="B164" s="20" t="s">
        <v>830</v>
      </c>
      <c r="C164" s="20" t="s">
        <v>1268</v>
      </c>
      <c r="D164" s="20" t="s">
        <v>17</v>
      </c>
      <c r="E164" s="16" t="s">
        <v>4</v>
      </c>
      <c r="F164" s="20" t="s">
        <v>1161</v>
      </c>
      <c r="G164" s="20" t="s">
        <v>1048</v>
      </c>
      <c r="H164" s="20">
        <v>2023</v>
      </c>
      <c r="I164" s="20">
        <v>17</v>
      </c>
      <c r="J164" s="20">
        <v>1</v>
      </c>
      <c r="K164" s="29" t="s">
        <v>1322</v>
      </c>
      <c r="L164" s="20"/>
      <c r="M164" s="20">
        <v>0</v>
      </c>
      <c r="N164" s="20">
        <v>18021115</v>
      </c>
      <c r="O164" s="20" t="s">
        <v>1434</v>
      </c>
      <c r="P164" s="1"/>
      <c r="Q164" s="20">
        <v>10</v>
      </c>
      <c r="R164" s="1"/>
      <c r="S164" s="1"/>
      <c r="T164" s="1"/>
      <c r="U164" s="17"/>
      <c r="V164" s="1" t="s">
        <v>1571</v>
      </c>
      <c r="W164" s="1" t="s">
        <v>1570</v>
      </c>
    </row>
    <row r="165" spans="1:23" ht="316.8" x14ac:dyDescent="0.3">
      <c r="A165" s="19" t="s">
        <v>831</v>
      </c>
      <c r="B165" s="20" t="s">
        <v>832</v>
      </c>
      <c r="C165" s="20" t="s">
        <v>1269</v>
      </c>
      <c r="D165" s="20" t="s">
        <v>17</v>
      </c>
      <c r="E165" s="16" t="s">
        <v>4</v>
      </c>
      <c r="F165" s="20" t="s">
        <v>1162</v>
      </c>
      <c r="G165" s="20" t="s">
        <v>1049</v>
      </c>
      <c r="H165" s="20">
        <v>2022</v>
      </c>
      <c r="I165" s="20">
        <v>125</v>
      </c>
      <c r="J165" s="20"/>
      <c r="K165" s="29" t="s">
        <v>1323</v>
      </c>
      <c r="L165" s="20"/>
      <c r="M165" s="20">
        <v>21</v>
      </c>
      <c r="N165" s="20">
        <v>2642751</v>
      </c>
      <c r="O165" s="20" t="s">
        <v>1435</v>
      </c>
      <c r="P165" s="1"/>
      <c r="Q165" s="20"/>
      <c r="R165" s="1"/>
      <c r="S165" s="1"/>
      <c r="T165" s="1"/>
      <c r="U165" s="1"/>
      <c r="V165" s="1" t="s">
        <v>1571</v>
      </c>
      <c r="W165" s="1" t="s">
        <v>1570</v>
      </c>
    </row>
    <row r="166" spans="1:23" ht="86.4" x14ac:dyDescent="0.3">
      <c r="A166" s="19" t="s">
        <v>833</v>
      </c>
      <c r="B166" s="20" t="s">
        <v>834</v>
      </c>
      <c r="C166" s="20" t="s">
        <v>1270</v>
      </c>
      <c r="D166" s="20" t="s">
        <v>17</v>
      </c>
      <c r="E166" s="16" t="s">
        <v>4</v>
      </c>
      <c r="F166" s="20" t="s">
        <v>1163</v>
      </c>
      <c r="G166" s="20" t="s">
        <v>1050</v>
      </c>
      <c r="H166" s="20">
        <v>2023</v>
      </c>
      <c r="I166" s="20">
        <v>18</v>
      </c>
      <c r="J166" s="20">
        <v>34</v>
      </c>
      <c r="K166" s="29" t="s">
        <v>1324</v>
      </c>
      <c r="L166" s="20" t="s">
        <v>1525</v>
      </c>
      <c r="M166" s="20">
        <v>0</v>
      </c>
      <c r="N166" s="20">
        <v>17886171</v>
      </c>
      <c r="O166" s="20" t="s">
        <v>1436</v>
      </c>
      <c r="P166" s="1"/>
      <c r="Q166" s="20">
        <v>14</v>
      </c>
      <c r="R166" s="1"/>
      <c r="S166" s="1"/>
      <c r="T166" s="1"/>
      <c r="U166" s="1"/>
      <c r="V166" s="1" t="s">
        <v>1571</v>
      </c>
      <c r="W166" s="1" t="s">
        <v>1570</v>
      </c>
    </row>
    <row r="167" spans="1:23" ht="409.6" x14ac:dyDescent="0.3">
      <c r="A167" s="19" t="s">
        <v>835</v>
      </c>
      <c r="B167" s="20" t="s">
        <v>836</v>
      </c>
      <c r="C167" s="20" t="s">
        <v>1271</v>
      </c>
      <c r="D167" s="20" t="s">
        <v>17</v>
      </c>
      <c r="E167" s="16" t="s">
        <v>4</v>
      </c>
      <c r="F167" s="20" t="s">
        <v>1164</v>
      </c>
      <c r="G167" s="20" t="s">
        <v>1051</v>
      </c>
      <c r="H167" s="20">
        <v>2022</v>
      </c>
      <c r="I167" s="20">
        <v>114</v>
      </c>
      <c r="J167" s="20"/>
      <c r="K167" s="29" t="s">
        <v>1325</v>
      </c>
      <c r="L167" s="20" t="s">
        <v>1526</v>
      </c>
      <c r="M167" s="20">
        <v>7</v>
      </c>
      <c r="N167" s="20">
        <v>2648377</v>
      </c>
      <c r="O167" s="20" t="s">
        <v>1437</v>
      </c>
      <c r="P167" s="1"/>
      <c r="Q167" s="20"/>
      <c r="R167" s="1"/>
      <c r="S167" s="1"/>
      <c r="T167" s="1"/>
      <c r="U167" s="1"/>
      <c r="V167" s="1" t="s">
        <v>1571</v>
      </c>
      <c r="W167" s="1" t="s">
        <v>1570</v>
      </c>
    </row>
    <row r="168" spans="1:23" ht="244.8" x14ac:dyDescent="0.3">
      <c r="A168" s="19" t="s">
        <v>837</v>
      </c>
      <c r="B168" s="20" t="s">
        <v>838</v>
      </c>
      <c r="C168" s="20" t="s">
        <v>1269</v>
      </c>
      <c r="D168" s="20" t="s">
        <v>17</v>
      </c>
      <c r="E168" s="16" t="s">
        <v>4</v>
      </c>
      <c r="F168" s="20" t="s">
        <v>1165</v>
      </c>
      <c r="G168" s="20" t="s">
        <v>1052</v>
      </c>
      <c r="H168" s="20">
        <v>2022</v>
      </c>
      <c r="I168" s="20">
        <v>122</v>
      </c>
      <c r="J168" s="20"/>
      <c r="K168" s="29" t="s">
        <v>1326</v>
      </c>
      <c r="L168" s="20" t="s">
        <v>1527</v>
      </c>
      <c r="M168" s="20">
        <v>1</v>
      </c>
      <c r="N168" s="20">
        <v>2642751</v>
      </c>
      <c r="O168" s="20" t="s">
        <v>1438</v>
      </c>
      <c r="P168" s="1"/>
      <c r="Q168" s="20"/>
      <c r="R168" s="1"/>
      <c r="S168" s="1"/>
      <c r="T168" s="1"/>
      <c r="U168" s="1"/>
      <c r="V168" s="1" t="s">
        <v>1571</v>
      </c>
      <c r="W168" s="1" t="s">
        <v>1570</v>
      </c>
    </row>
    <row r="169" spans="1:23" ht="187.2" x14ac:dyDescent="0.3">
      <c r="A169" s="19" t="s">
        <v>839</v>
      </c>
      <c r="B169" s="20" t="s">
        <v>840</v>
      </c>
      <c r="C169" s="20" t="s">
        <v>1272</v>
      </c>
      <c r="D169" s="20" t="s">
        <v>17</v>
      </c>
      <c r="E169" s="16" t="s">
        <v>4</v>
      </c>
      <c r="F169" s="20" t="s">
        <v>1166</v>
      </c>
      <c r="G169" s="20" t="s">
        <v>1053</v>
      </c>
      <c r="H169" s="20">
        <v>2022</v>
      </c>
      <c r="I169" s="20">
        <v>58</v>
      </c>
      <c r="J169" s="20">
        <v>2</v>
      </c>
      <c r="K169" s="29" t="s">
        <v>1327</v>
      </c>
      <c r="L169" s="20" t="s">
        <v>1524</v>
      </c>
      <c r="M169" s="20">
        <v>4</v>
      </c>
      <c r="N169" s="20">
        <v>10780874</v>
      </c>
      <c r="O169" s="20" t="s">
        <v>1439</v>
      </c>
      <c r="P169" s="1"/>
      <c r="Q169" s="20">
        <v>31</v>
      </c>
      <c r="R169" s="1"/>
      <c r="S169" s="1"/>
      <c r="T169" s="1"/>
      <c r="U169" s="1"/>
      <c r="V169" s="1" t="s">
        <v>1571</v>
      </c>
      <c r="W169" s="1" t="s">
        <v>1570</v>
      </c>
    </row>
    <row r="170" spans="1:23" ht="230.4" x14ac:dyDescent="0.3">
      <c r="A170" s="19" t="s">
        <v>839</v>
      </c>
      <c r="B170" s="20" t="s">
        <v>841</v>
      </c>
      <c r="C170" s="20" t="s">
        <v>1269</v>
      </c>
      <c r="D170" s="20" t="s">
        <v>17</v>
      </c>
      <c r="E170" s="16" t="s">
        <v>4</v>
      </c>
      <c r="F170" s="20" t="s">
        <v>1167</v>
      </c>
      <c r="G170" s="20" t="s">
        <v>1054</v>
      </c>
      <c r="H170" s="20">
        <v>2023</v>
      </c>
      <c r="I170" s="20">
        <v>137</v>
      </c>
      <c r="J170" s="20"/>
      <c r="K170" s="29" t="s">
        <v>1328</v>
      </c>
      <c r="L170" s="20" t="s">
        <v>1524</v>
      </c>
      <c r="M170" s="20">
        <v>1</v>
      </c>
      <c r="N170" s="20">
        <v>2642751</v>
      </c>
      <c r="O170" s="20" t="s">
        <v>1440</v>
      </c>
      <c r="P170" s="1"/>
      <c r="Q170" s="20"/>
      <c r="R170" s="1"/>
      <c r="S170" s="1"/>
      <c r="T170" s="1"/>
      <c r="U170" s="1"/>
      <c r="V170" s="1" t="s">
        <v>1571</v>
      </c>
      <c r="W170" s="1" t="s">
        <v>1570</v>
      </c>
    </row>
    <row r="171" spans="1:23" ht="230.4" x14ac:dyDescent="0.3">
      <c r="A171" s="19" t="s">
        <v>842</v>
      </c>
      <c r="B171" s="20" t="s">
        <v>843</v>
      </c>
      <c r="C171" s="20" t="s">
        <v>1274</v>
      </c>
      <c r="D171" s="20" t="s">
        <v>3</v>
      </c>
      <c r="E171" s="16" t="s">
        <v>4</v>
      </c>
      <c r="F171" s="20" t="s">
        <v>1168</v>
      </c>
      <c r="G171" s="20" t="s">
        <v>1055</v>
      </c>
      <c r="H171" s="20">
        <v>2023</v>
      </c>
      <c r="I171" s="20">
        <v>128</v>
      </c>
      <c r="J171" s="20">
        <v>3</v>
      </c>
      <c r="K171" s="29" t="s">
        <v>1329</v>
      </c>
      <c r="L171" s="20" t="s">
        <v>1528</v>
      </c>
      <c r="M171" s="20">
        <v>1</v>
      </c>
      <c r="N171" s="20">
        <v>12120014</v>
      </c>
      <c r="O171" s="20" t="s">
        <v>1441</v>
      </c>
      <c r="P171" s="1"/>
      <c r="Q171" s="20">
        <v>28</v>
      </c>
      <c r="R171" s="1"/>
      <c r="S171" s="1"/>
      <c r="T171" s="1"/>
      <c r="U171" s="1"/>
      <c r="V171" s="1" t="s">
        <v>1571</v>
      </c>
      <c r="W171" s="1" t="s">
        <v>1570</v>
      </c>
    </row>
    <row r="172" spans="1:23" ht="230.4" x14ac:dyDescent="0.3">
      <c r="A172" s="19" t="s">
        <v>844</v>
      </c>
      <c r="B172" s="20" t="s">
        <v>845</v>
      </c>
      <c r="C172" s="20" t="s">
        <v>1274</v>
      </c>
      <c r="D172" s="20" t="s">
        <v>17</v>
      </c>
      <c r="E172" s="16" t="s">
        <v>4</v>
      </c>
      <c r="F172" s="20" t="s">
        <v>1169</v>
      </c>
      <c r="G172" s="20" t="s">
        <v>1056</v>
      </c>
      <c r="H172" s="20">
        <v>2023</v>
      </c>
      <c r="I172" s="20">
        <v>128</v>
      </c>
      <c r="J172" s="20">
        <v>2</v>
      </c>
      <c r="K172" s="29" t="s">
        <v>1330</v>
      </c>
      <c r="L172" s="20" t="s">
        <v>1529</v>
      </c>
      <c r="M172" s="20">
        <v>0</v>
      </c>
      <c r="N172" s="20">
        <v>12120014</v>
      </c>
      <c r="O172" s="20" t="s">
        <v>1442</v>
      </c>
      <c r="P172" s="1"/>
      <c r="Q172" s="20">
        <v>24</v>
      </c>
      <c r="R172" s="1"/>
      <c r="S172" s="1"/>
      <c r="T172" s="1"/>
      <c r="U172" s="1"/>
      <c r="V172" s="1" t="s">
        <v>1571</v>
      </c>
      <c r="W172" s="1" t="s">
        <v>1570</v>
      </c>
    </row>
    <row r="173" spans="1:23" ht="230.4" x14ac:dyDescent="0.3">
      <c r="A173" s="19" t="s">
        <v>846</v>
      </c>
      <c r="B173" s="20" t="s">
        <v>847</v>
      </c>
      <c r="C173" s="20" t="s">
        <v>1275</v>
      </c>
      <c r="D173" s="20" t="s">
        <v>17</v>
      </c>
      <c r="E173" s="16" t="s">
        <v>4</v>
      </c>
      <c r="F173" s="20" t="s">
        <v>1170</v>
      </c>
      <c r="G173" s="20" t="s">
        <v>1057</v>
      </c>
      <c r="H173" s="20">
        <v>2022</v>
      </c>
      <c r="I173" s="20">
        <v>15</v>
      </c>
      <c r="J173" s="20">
        <v>1</v>
      </c>
      <c r="K173" s="29" t="s">
        <v>1331</v>
      </c>
      <c r="L173" s="20" t="s">
        <v>1530</v>
      </c>
      <c r="M173" s="20">
        <v>0</v>
      </c>
      <c r="N173" s="20">
        <v>13379038</v>
      </c>
      <c r="O173" s="20" t="s">
        <v>1443</v>
      </c>
      <c r="P173" s="1"/>
      <c r="Q173" s="20">
        <v>23</v>
      </c>
      <c r="R173" s="1"/>
      <c r="S173" s="1"/>
      <c r="T173" s="1"/>
      <c r="U173" s="1"/>
      <c r="V173" s="1" t="s">
        <v>1571</v>
      </c>
      <c r="W173" s="1" t="s">
        <v>1570</v>
      </c>
    </row>
    <row r="174" spans="1:23" ht="187.2" x14ac:dyDescent="0.3">
      <c r="A174" s="19" t="s">
        <v>848</v>
      </c>
      <c r="B174" s="20" t="s">
        <v>849</v>
      </c>
      <c r="C174" s="20" t="s">
        <v>1276</v>
      </c>
      <c r="D174" s="20" t="s">
        <v>17</v>
      </c>
      <c r="E174" s="16" t="s">
        <v>4</v>
      </c>
      <c r="F174" s="20" t="s">
        <v>1171</v>
      </c>
      <c r="G174" s="20" t="s">
        <v>1058</v>
      </c>
      <c r="H174" s="20">
        <v>2023</v>
      </c>
      <c r="I174" s="20">
        <v>43</v>
      </c>
      <c r="J174" s="20">
        <v>4</v>
      </c>
      <c r="K174" s="29" t="s">
        <v>1332</v>
      </c>
      <c r="L174" s="20" t="s">
        <v>1531</v>
      </c>
      <c r="M174" s="20">
        <v>1</v>
      </c>
      <c r="N174" s="20">
        <v>9540962</v>
      </c>
      <c r="O174" s="20" t="s">
        <v>1444</v>
      </c>
      <c r="P174" s="1"/>
      <c r="Q174" s="20">
        <v>2</v>
      </c>
      <c r="R174" s="1"/>
      <c r="S174" s="1"/>
      <c r="T174" s="1"/>
      <c r="U174" s="1"/>
      <c r="V174" s="1" t="s">
        <v>1571</v>
      </c>
      <c r="W174" s="1" t="s">
        <v>1570</v>
      </c>
    </row>
    <row r="175" spans="1:23" ht="187.2" x14ac:dyDescent="0.3">
      <c r="A175" s="19" t="s">
        <v>850</v>
      </c>
      <c r="B175" s="20" t="s">
        <v>851</v>
      </c>
      <c r="C175" s="20" t="s">
        <v>1277</v>
      </c>
      <c r="D175" s="20" t="s">
        <v>17</v>
      </c>
      <c r="E175" s="16" t="s">
        <v>4</v>
      </c>
      <c r="F175" s="20" t="s">
        <v>1172</v>
      </c>
      <c r="G175" s="20" t="s">
        <v>1059</v>
      </c>
      <c r="H175" s="20">
        <v>2023</v>
      </c>
      <c r="I175" s="20">
        <v>97</v>
      </c>
      <c r="J175" s="20"/>
      <c r="K175" s="29" t="s">
        <v>1333</v>
      </c>
      <c r="L175" s="20" t="s">
        <v>1532</v>
      </c>
      <c r="M175" s="20">
        <v>0</v>
      </c>
      <c r="N175" s="20">
        <v>7430167</v>
      </c>
      <c r="O175" s="20" t="s">
        <v>1445</v>
      </c>
      <c r="P175" s="1"/>
      <c r="Q175" s="20">
        <v>8</v>
      </c>
      <c r="R175" s="1"/>
      <c r="S175" s="1"/>
      <c r="T175" s="1"/>
      <c r="U175" s="1"/>
      <c r="V175" s="1" t="s">
        <v>1571</v>
      </c>
      <c r="W175" s="1" t="s">
        <v>1570</v>
      </c>
    </row>
    <row r="176" spans="1:23" ht="187.2" x14ac:dyDescent="0.3">
      <c r="A176" s="19" t="s">
        <v>852</v>
      </c>
      <c r="B176" s="20" t="s">
        <v>853</v>
      </c>
      <c r="C176" s="20" t="s">
        <v>1278</v>
      </c>
      <c r="D176" s="20" t="s">
        <v>17</v>
      </c>
      <c r="E176" s="16" t="s">
        <v>4</v>
      </c>
      <c r="F176" s="20" t="s">
        <v>1173</v>
      </c>
      <c r="G176" s="20" t="s">
        <v>1060</v>
      </c>
      <c r="H176" s="20">
        <v>2023</v>
      </c>
      <c r="I176" s="20">
        <v>58</v>
      </c>
      <c r="J176" s="20">
        <v>1</v>
      </c>
      <c r="K176" s="29" t="s">
        <v>1334</v>
      </c>
      <c r="L176" s="20"/>
      <c r="M176" s="20">
        <v>0</v>
      </c>
      <c r="N176" s="20">
        <v>3005402</v>
      </c>
      <c r="O176" s="20" t="s">
        <v>1446</v>
      </c>
      <c r="P176" s="1"/>
      <c r="Q176" s="20">
        <v>15</v>
      </c>
      <c r="R176" s="1"/>
      <c r="S176" s="1"/>
      <c r="T176" s="1"/>
      <c r="U176" s="1"/>
      <c r="V176" s="1" t="s">
        <v>1571</v>
      </c>
      <c r="W176" s="1" t="s">
        <v>1570</v>
      </c>
    </row>
    <row r="177" spans="1:23" ht="172.8" x14ac:dyDescent="0.3">
      <c r="A177" s="19" t="s">
        <v>854</v>
      </c>
      <c r="B177" s="20" t="s">
        <v>855</v>
      </c>
      <c r="C177" s="20" t="s">
        <v>1279</v>
      </c>
      <c r="D177" s="20" t="s">
        <v>17</v>
      </c>
      <c r="E177" s="16" t="s">
        <v>4</v>
      </c>
      <c r="F177" s="20" t="s">
        <v>1174</v>
      </c>
      <c r="G177" s="20" t="s">
        <v>1061</v>
      </c>
      <c r="H177" s="20">
        <v>2021</v>
      </c>
      <c r="I177" s="20">
        <v>15</v>
      </c>
      <c r="J177" s="20">
        <v>5</v>
      </c>
      <c r="K177" s="29" t="s">
        <v>1335</v>
      </c>
      <c r="L177" s="20"/>
      <c r="M177" s="20">
        <v>1</v>
      </c>
      <c r="N177" s="20">
        <v>18024866</v>
      </c>
      <c r="O177" s="20" t="s">
        <v>1447</v>
      </c>
      <c r="P177" s="1"/>
      <c r="Q177" s="20">
        <v>11</v>
      </c>
      <c r="R177" s="1"/>
      <c r="S177" s="1"/>
      <c r="T177" s="1"/>
      <c r="U177" s="1"/>
      <c r="V177" s="1" t="s">
        <v>1571</v>
      </c>
      <c r="W177" s="1" t="s">
        <v>1570</v>
      </c>
    </row>
    <row r="178" spans="1:23" ht="409.6" x14ac:dyDescent="0.3">
      <c r="A178" s="19" t="s">
        <v>856</v>
      </c>
      <c r="B178" s="20" t="s">
        <v>857</v>
      </c>
      <c r="C178" s="20" t="s">
        <v>1280</v>
      </c>
      <c r="D178" s="20" t="s">
        <v>17</v>
      </c>
      <c r="E178" s="16" t="s">
        <v>4</v>
      </c>
      <c r="F178" s="20" t="s">
        <v>1175</v>
      </c>
      <c r="G178" s="20" t="s">
        <v>1062</v>
      </c>
      <c r="H178" s="20">
        <v>2021</v>
      </c>
      <c r="I178" s="20">
        <v>15</v>
      </c>
      <c r="J178" s="20">
        <v>2</v>
      </c>
      <c r="K178" s="29" t="s">
        <v>1336</v>
      </c>
      <c r="L178" s="20"/>
      <c r="M178" s="20">
        <v>1</v>
      </c>
      <c r="N178" s="20">
        <v>13376748</v>
      </c>
      <c r="O178" s="20" t="s">
        <v>1448</v>
      </c>
      <c r="P178" s="1"/>
      <c r="Q178" s="20">
        <v>13</v>
      </c>
      <c r="R178" s="1"/>
      <c r="S178" s="1"/>
      <c r="T178" s="1"/>
      <c r="U178" s="1"/>
      <c r="V178" s="1" t="s">
        <v>1571</v>
      </c>
      <c r="W178" s="1" t="s">
        <v>1570</v>
      </c>
    </row>
    <row r="179" spans="1:23" ht="216" x14ac:dyDescent="0.3">
      <c r="A179" s="19" t="s">
        <v>858</v>
      </c>
      <c r="B179" s="20" t="s">
        <v>859</v>
      </c>
      <c r="C179" s="20" t="s">
        <v>1281</v>
      </c>
      <c r="D179" s="20" t="s">
        <v>17</v>
      </c>
      <c r="E179" s="16" t="s">
        <v>4</v>
      </c>
      <c r="F179" s="20" t="s">
        <v>1176</v>
      </c>
      <c r="G179" s="20" t="s">
        <v>1063</v>
      </c>
      <c r="H179" s="20">
        <v>2021</v>
      </c>
      <c r="I179" s="20">
        <v>21</v>
      </c>
      <c r="J179" s="20">
        <v>2</v>
      </c>
      <c r="K179" s="29" t="s">
        <v>1337</v>
      </c>
      <c r="L179" s="20" t="s">
        <v>1533</v>
      </c>
      <c r="M179" s="20">
        <v>5</v>
      </c>
      <c r="N179" s="20">
        <v>13359096</v>
      </c>
      <c r="O179" s="20" t="s">
        <v>1449</v>
      </c>
      <c r="P179" s="1"/>
      <c r="Q179" s="20">
        <v>21</v>
      </c>
      <c r="R179" s="1"/>
      <c r="S179" s="1"/>
      <c r="T179" s="1"/>
      <c r="U179" s="1"/>
      <c r="V179" s="1" t="s">
        <v>1571</v>
      </c>
      <c r="W179" s="1" t="s">
        <v>1570</v>
      </c>
    </row>
    <row r="180" spans="1:23" ht="302.39999999999998" x14ac:dyDescent="0.3">
      <c r="A180" s="19" t="s">
        <v>860</v>
      </c>
      <c r="B180" s="20" t="s">
        <v>861</v>
      </c>
      <c r="C180" s="20" t="s">
        <v>1282</v>
      </c>
      <c r="D180" s="20" t="s">
        <v>17</v>
      </c>
      <c r="E180" s="16" t="s">
        <v>4</v>
      </c>
      <c r="F180" s="20" t="s">
        <v>1177</v>
      </c>
      <c r="G180" s="20" t="s">
        <v>1064</v>
      </c>
      <c r="H180" s="20">
        <v>2021</v>
      </c>
      <c r="I180" s="20">
        <v>13</v>
      </c>
      <c r="J180" s="20">
        <v>15</v>
      </c>
      <c r="K180" s="29" t="s">
        <v>1338</v>
      </c>
      <c r="L180" s="20" t="s">
        <v>1534</v>
      </c>
      <c r="M180" s="20">
        <v>5</v>
      </c>
      <c r="N180" s="20">
        <v>20734441</v>
      </c>
      <c r="O180" s="20" t="s">
        <v>1450</v>
      </c>
      <c r="P180" s="1"/>
      <c r="Q180" s="20"/>
      <c r="R180" s="1"/>
      <c r="S180" s="1"/>
      <c r="T180" s="1"/>
      <c r="U180" s="1"/>
      <c r="V180" s="1" t="s">
        <v>1571</v>
      </c>
      <c r="W180" s="1" t="s">
        <v>1570</v>
      </c>
    </row>
    <row r="181" spans="1:23" ht="129.6" x14ac:dyDescent="0.3">
      <c r="A181" s="19" t="s">
        <v>862</v>
      </c>
      <c r="B181" s="20" t="s">
        <v>863</v>
      </c>
      <c r="C181" s="20" t="s">
        <v>1278</v>
      </c>
      <c r="D181" s="20" t="s">
        <v>17</v>
      </c>
      <c r="E181" s="16" t="s">
        <v>4</v>
      </c>
      <c r="F181" s="20" t="s">
        <v>1178</v>
      </c>
      <c r="G181" s="20" t="s">
        <v>1065</v>
      </c>
      <c r="H181" s="20">
        <v>2021</v>
      </c>
      <c r="I181" s="20">
        <v>56</v>
      </c>
      <c r="J181" s="20">
        <v>1</v>
      </c>
      <c r="K181" s="29" t="s">
        <v>1339</v>
      </c>
      <c r="L181" s="20" t="s">
        <v>1535</v>
      </c>
      <c r="M181" s="20">
        <v>0</v>
      </c>
      <c r="N181" s="20">
        <v>3005402</v>
      </c>
      <c r="O181" s="20" t="s">
        <v>1451</v>
      </c>
      <c r="P181" s="1"/>
      <c r="Q181" s="20">
        <v>12</v>
      </c>
      <c r="R181" s="1"/>
      <c r="S181" s="1"/>
      <c r="T181" s="1"/>
      <c r="U181" s="1"/>
      <c r="V181" s="1" t="s">
        <v>1571</v>
      </c>
      <c r="W181" s="1" t="s">
        <v>1570</v>
      </c>
    </row>
    <row r="182" spans="1:23" ht="158.4" x14ac:dyDescent="0.3">
      <c r="A182" s="19" t="s">
        <v>864</v>
      </c>
      <c r="B182" s="20" t="s">
        <v>865</v>
      </c>
      <c r="C182" s="20" t="s">
        <v>1269</v>
      </c>
      <c r="D182" s="20" t="s">
        <v>17</v>
      </c>
      <c r="E182" s="16" t="s">
        <v>4</v>
      </c>
      <c r="F182" s="20" t="s">
        <v>1179</v>
      </c>
      <c r="G182" s="20" t="s">
        <v>1066</v>
      </c>
      <c r="H182" s="20">
        <v>2021</v>
      </c>
      <c r="I182" s="20">
        <v>110</v>
      </c>
      <c r="J182" s="20"/>
      <c r="K182" s="29" t="s">
        <v>1340</v>
      </c>
      <c r="L182" s="20" t="s">
        <v>1536</v>
      </c>
      <c r="M182" s="20">
        <v>6</v>
      </c>
      <c r="N182" s="20">
        <v>2642751</v>
      </c>
      <c r="O182" s="20" t="s">
        <v>1452</v>
      </c>
      <c r="P182" s="1"/>
      <c r="Q182" s="20"/>
      <c r="R182" s="1"/>
      <c r="S182" s="1"/>
      <c r="T182" s="1"/>
      <c r="U182" s="1"/>
      <c r="V182" s="1" t="s">
        <v>1571</v>
      </c>
      <c r="W182" s="1" t="s">
        <v>1570</v>
      </c>
    </row>
    <row r="183" spans="1:23" ht="129.6" x14ac:dyDescent="0.3">
      <c r="A183" s="19" t="s">
        <v>866</v>
      </c>
      <c r="B183" s="20" t="s">
        <v>867</v>
      </c>
      <c r="C183" s="20" t="s">
        <v>1283</v>
      </c>
      <c r="D183" s="20" t="s">
        <v>17</v>
      </c>
      <c r="E183" s="16" t="s">
        <v>4</v>
      </c>
      <c r="F183" s="20" t="s">
        <v>1180</v>
      </c>
      <c r="G183" s="20" t="s">
        <v>1067</v>
      </c>
      <c r="H183" s="20">
        <v>2021</v>
      </c>
      <c r="I183" s="20">
        <v>25</v>
      </c>
      <c r="J183" s="20">
        <v>1</v>
      </c>
      <c r="K183" s="29" t="s">
        <v>1341</v>
      </c>
      <c r="L183" s="20" t="s">
        <v>1538</v>
      </c>
      <c r="M183" s="20">
        <v>2</v>
      </c>
      <c r="N183" s="20">
        <v>8676046</v>
      </c>
      <c r="O183" s="20" t="s">
        <v>1453</v>
      </c>
      <c r="P183" s="1"/>
      <c r="Q183" s="20">
        <v>9</v>
      </c>
      <c r="R183" s="1"/>
      <c r="S183" s="1"/>
      <c r="T183" s="1"/>
      <c r="U183" s="1"/>
      <c r="V183" s="1" t="s">
        <v>1571</v>
      </c>
      <c r="W183" s="1" t="s">
        <v>1570</v>
      </c>
    </row>
    <row r="184" spans="1:23" ht="216" x14ac:dyDescent="0.3">
      <c r="A184" s="19" t="s">
        <v>868</v>
      </c>
      <c r="B184" s="20" t="s">
        <v>869</v>
      </c>
      <c r="C184" s="20" t="s">
        <v>1284</v>
      </c>
      <c r="D184" s="20" t="s">
        <v>17</v>
      </c>
      <c r="E184" s="16" t="s">
        <v>4</v>
      </c>
      <c r="F184" s="20" t="s">
        <v>1181</v>
      </c>
      <c r="G184" s="20" t="s">
        <v>1068</v>
      </c>
      <c r="H184" s="20">
        <v>2020</v>
      </c>
      <c r="I184" s="20">
        <v>12</v>
      </c>
      <c r="J184" s="20">
        <v>17</v>
      </c>
      <c r="K184" s="29" t="s">
        <v>1342</v>
      </c>
      <c r="L184" s="20" t="s">
        <v>1539</v>
      </c>
      <c r="M184" s="20">
        <v>1</v>
      </c>
      <c r="N184" s="20">
        <v>20711050</v>
      </c>
      <c r="O184" s="20" t="s">
        <v>1454</v>
      </c>
      <c r="P184" s="1"/>
      <c r="Q184" s="20"/>
      <c r="R184" s="1"/>
      <c r="S184" s="1"/>
      <c r="T184" s="1"/>
      <c r="U184" s="1"/>
      <c r="V184" s="1" t="s">
        <v>1571</v>
      </c>
      <c r="W184" s="1" t="s">
        <v>1570</v>
      </c>
    </row>
    <row r="185" spans="1:23" ht="201.6" x14ac:dyDescent="0.3">
      <c r="A185" s="19" t="s">
        <v>870</v>
      </c>
      <c r="B185" s="20" t="s">
        <v>871</v>
      </c>
      <c r="C185" s="20" t="s">
        <v>1284</v>
      </c>
      <c r="D185" s="20" t="s">
        <v>17</v>
      </c>
      <c r="E185" s="16" t="s">
        <v>4</v>
      </c>
      <c r="F185" s="20" t="s">
        <v>1182</v>
      </c>
      <c r="G185" s="20" t="s">
        <v>1069</v>
      </c>
      <c r="H185" s="20">
        <v>2021</v>
      </c>
      <c r="I185" s="20">
        <v>13</v>
      </c>
      <c r="J185" s="20">
        <v>11</v>
      </c>
      <c r="K185" s="29" t="s">
        <v>1343</v>
      </c>
      <c r="L185" s="20" t="s">
        <v>1540</v>
      </c>
      <c r="M185" s="20">
        <v>8</v>
      </c>
      <c r="N185" s="20">
        <v>20711050</v>
      </c>
      <c r="O185" s="20" t="s">
        <v>1455</v>
      </c>
      <c r="P185" s="1"/>
      <c r="Q185" s="20"/>
      <c r="R185" s="1"/>
      <c r="S185" s="1"/>
      <c r="T185" s="1"/>
      <c r="U185" s="1"/>
      <c r="V185" s="1" t="s">
        <v>1571</v>
      </c>
      <c r="W185" s="1" t="s">
        <v>1570</v>
      </c>
    </row>
    <row r="186" spans="1:23" ht="259.2" x14ac:dyDescent="0.3">
      <c r="A186" s="19" t="s">
        <v>872</v>
      </c>
      <c r="B186" s="20" t="s">
        <v>873</v>
      </c>
      <c r="C186" s="20" t="s">
        <v>1285</v>
      </c>
      <c r="D186" s="20" t="s">
        <v>17</v>
      </c>
      <c r="E186" s="16" t="s">
        <v>4</v>
      </c>
      <c r="F186" s="20" t="s">
        <v>1183</v>
      </c>
      <c r="G186" s="20" t="s">
        <v>1070</v>
      </c>
      <c r="H186" s="20">
        <v>2021</v>
      </c>
      <c r="I186" s="20">
        <v>29</v>
      </c>
      <c r="J186" s="20">
        <v>4</v>
      </c>
      <c r="K186" s="29" t="s">
        <v>1344</v>
      </c>
      <c r="L186" s="20" t="s">
        <v>1541</v>
      </c>
      <c r="M186" s="20">
        <v>12</v>
      </c>
      <c r="N186" s="20">
        <v>9654313</v>
      </c>
      <c r="O186" s="20" t="s">
        <v>1456</v>
      </c>
      <c r="P186" s="1"/>
      <c r="Q186" s="20">
        <v>17</v>
      </c>
      <c r="R186" s="1"/>
      <c r="S186" s="1"/>
      <c r="T186" s="1"/>
      <c r="U186" s="1"/>
      <c r="V186" s="1" t="s">
        <v>1571</v>
      </c>
      <c r="W186" s="1" t="s">
        <v>1570</v>
      </c>
    </row>
    <row r="187" spans="1:23" ht="259.2" x14ac:dyDescent="0.3">
      <c r="A187" s="19" t="s">
        <v>874</v>
      </c>
      <c r="B187" s="20" t="s">
        <v>875</v>
      </c>
      <c r="C187" s="20" t="s">
        <v>1286</v>
      </c>
      <c r="D187" s="20" t="s">
        <v>17</v>
      </c>
      <c r="E187" s="16" t="s">
        <v>4</v>
      </c>
      <c r="F187" s="20" t="s">
        <v>1184</v>
      </c>
      <c r="G187" s="20" t="s">
        <v>1071</v>
      </c>
      <c r="H187" s="20">
        <v>2021</v>
      </c>
      <c r="I187" s="20"/>
      <c r="J187" s="20" t="s">
        <v>1321</v>
      </c>
      <c r="K187" s="29" t="s">
        <v>1345</v>
      </c>
      <c r="L187" s="20" t="s">
        <v>1542</v>
      </c>
      <c r="M187" s="20">
        <v>1</v>
      </c>
      <c r="N187" s="20">
        <v>18422845</v>
      </c>
      <c r="O187" s="20" t="s">
        <v>1457</v>
      </c>
      <c r="P187" s="1"/>
      <c r="Q187" s="20">
        <v>18</v>
      </c>
      <c r="R187" s="1"/>
      <c r="S187" s="1"/>
      <c r="T187" s="1"/>
      <c r="U187" s="1"/>
      <c r="V187" s="1" t="s">
        <v>1571</v>
      </c>
      <c r="W187" s="1" t="s">
        <v>1570</v>
      </c>
    </row>
    <row r="188" spans="1:23" ht="244.8" x14ac:dyDescent="0.3">
      <c r="A188" s="19" t="s">
        <v>876</v>
      </c>
      <c r="B188" s="20" t="s">
        <v>877</v>
      </c>
      <c r="C188" s="20" t="s">
        <v>1287</v>
      </c>
      <c r="D188" s="20" t="s">
        <v>17</v>
      </c>
      <c r="E188" s="16" t="s">
        <v>4</v>
      </c>
      <c r="F188" s="20" t="s">
        <v>1185</v>
      </c>
      <c r="G188" s="20" t="s">
        <v>1072</v>
      </c>
      <c r="H188" s="20">
        <v>2020</v>
      </c>
      <c r="I188" s="20">
        <v>8</v>
      </c>
      <c r="J188" s="20">
        <v>4</v>
      </c>
      <c r="K188" s="29" t="s">
        <v>1346</v>
      </c>
      <c r="L188" s="20" t="s">
        <v>1543</v>
      </c>
      <c r="M188" s="20">
        <v>4</v>
      </c>
      <c r="N188" s="20" t="s">
        <v>1520</v>
      </c>
      <c r="O188" s="20" t="s">
        <v>1458</v>
      </c>
      <c r="P188" s="1"/>
      <c r="Q188" s="20">
        <v>8</v>
      </c>
      <c r="R188" s="1"/>
      <c r="S188" s="1"/>
      <c r="T188" s="1"/>
      <c r="U188" s="1"/>
      <c r="V188" s="1" t="s">
        <v>1571</v>
      </c>
      <c r="W188" s="1" t="s">
        <v>1570</v>
      </c>
    </row>
    <row r="189" spans="1:23" ht="158.4" x14ac:dyDescent="0.3">
      <c r="A189" s="19" t="s">
        <v>878</v>
      </c>
      <c r="B189" s="20" t="s">
        <v>879</v>
      </c>
      <c r="C189" s="20" t="s">
        <v>1278</v>
      </c>
      <c r="D189" s="20" t="s">
        <v>17</v>
      </c>
      <c r="E189" s="16" t="s">
        <v>4</v>
      </c>
      <c r="F189" s="20" t="s">
        <v>1186</v>
      </c>
      <c r="G189" s="20" t="s">
        <v>1073</v>
      </c>
      <c r="H189" s="20">
        <v>2021</v>
      </c>
      <c r="I189" s="20">
        <v>56</v>
      </c>
      <c r="J189" s="20">
        <v>2</v>
      </c>
      <c r="K189" s="29" t="s">
        <v>1347</v>
      </c>
      <c r="L189" s="20" t="s">
        <v>1544</v>
      </c>
      <c r="M189" s="20">
        <v>5</v>
      </c>
      <c r="N189" s="20">
        <v>3005402</v>
      </c>
      <c r="O189" s="20" t="s">
        <v>1459</v>
      </c>
      <c r="P189" s="1"/>
      <c r="Q189" s="20">
        <v>13</v>
      </c>
      <c r="R189" s="1"/>
      <c r="S189" s="1"/>
      <c r="T189" s="1"/>
      <c r="U189" s="1"/>
      <c r="V189" s="1" t="s">
        <v>1571</v>
      </c>
      <c r="W189" s="1" t="s">
        <v>1570</v>
      </c>
    </row>
    <row r="190" spans="1:23" ht="216" x14ac:dyDescent="0.3">
      <c r="A190" s="19" t="s">
        <v>880</v>
      </c>
      <c r="B190" s="20" t="s">
        <v>881</v>
      </c>
      <c r="C190" s="20" t="s">
        <v>1284</v>
      </c>
      <c r="D190" s="20" t="s">
        <v>17</v>
      </c>
      <c r="E190" s="16" t="s">
        <v>4</v>
      </c>
      <c r="F190" s="20" t="s">
        <v>1187</v>
      </c>
      <c r="G190" s="20" t="s">
        <v>1074</v>
      </c>
      <c r="H190" s="20">
        <v>2019</v>
      </c>
      <c r="I190" s="20">
        <v>11</v>
      </c>
      <c r="J190" s="20">
        <v>8</v>
      </c>
      <c r="K190" s="29" t="s">
        <v>1348</v>
      </c>
      <c r="L190" s="20"/>
      <c r="M190" s="20">
        <v>9</v>
      </c>
      <c r="N190" s="20">
        <v>20711050</v>
      </c>
      <c r="O190" s="20" t="s">
        <v>1460</v>
      </c>
      <c r="P190" s="1"/>
      <c r="Q190" s="20"/>
      <c r="R190" s="1"/>
      <c r="S190" s="1"/>
      <c r="T190" s="1"/>
      <c r="U190" s="1"/>
      <c r="V190" s="1" t="s">
        <v>1571</v>
      </c>
      <c r="W190" s="1" t="s">
        <v>1570</v>
      </c>
    </row>
    <row r="191" spans="1:23" ht="201.6" x14ac:dyDescent="0.3">
      <c r="A191" s="19" t="s">
        <v>882</v>
      </c>
      <c r="B191" s="20" t="s">
        <v>883</v>
      </c>
      <c r="C191" s="20" t="s">
        <v>1288</v>
      </c>
      <c r="D191" s="20" t="s">
        <v>17</v>
      </c>
      <c r="E191" s="16" t="s">
        <v>4</v>
      </c>
      <c r="F191" s="20" t="s">
        <v>1188</v>
      </c>
      <c r="G191" s="20" t="s">
        <v>1075</v>
      </c>
      <c r="H191" s="20">
        <v>2019</v>
      </c>
      <c r="I191" s="20">
        <v>12</v>
      </c>
      <c r="J191" s="20">
        <v>3</v>
      </c>
      <c r="K191" s="29" t="s">
        <v>1349</v>
      </c>
      <c r="L191" s="20" t="s">
        <v>1545</v>
      </c>
      <c r="M191" s="20">
        <v>19</v>
      </c>
      <c r="N191" s="20" t="s">
        <v>1521</v>
      </c>
      <c r="O191" s="20" t="s">
        <v>1461</v>
      </c>
      <c r="P191" s="1"/>
      <c r="Q191" s="20"/>
      <c r="R191" s="1"/>
      <c r="S191" s="1"/>
      <c r="T191" s="1"/>
      <c r="U191" s="1"/>
      <c r="V191" s="1" t="s">
        <v>1571</v>
      </c>
      <c r="W191" s="1" t="s">
        <v>1570</v>
      </c>
    </row>
    <row r="192" spans="1:23" ht="331.2" x14ac:dyDescent="0.3">
      <c r="A192" s="19" t="s">
        <v>884</v>
      </c>
      <c r="B192" s="20" t="s">
        <v>885</v>
      </c>
      <c r="C192" s="20" t="s">
        <v>1285</v>
      </c>
      <c r="D192" s="20" t="s">
        <v>17</v>
      </c>
      <c r="E192" s="16" t="s">
        <v>4</v>
      </c>
      <c r="F192" s="20" t="s">
        <v>1189</v>
      </c>
      <c r="G192" s="20" t="s">
        <v>1076</v>
      </c>
      <c r="H192" s="20">
        <v>2019</v>
      </c>
      <c r="I192" s="20">
        <v>27</v>
      </c>
      <c r="J192" s="20">
        <v>4</v>
      </c>
      <c r="K192" s="29" t="s">
        <v>1350</v>
      </c>
      <c r="L192" s="20" t="s">
        <v>1546</v>
      </c>
      <c r="M192" s="20">
        <v>8</v>
      </c>
      <c r="N192" s="20">
        <v>9654313</v>
      </c>
      <c r="O192" s="20" t="s">
        <v>1462</v>
      </c>
      <c r="P192" s="1"/>
      <c r="Q192" s="20">
        <v>22</v>
      </c>
      <c r="R192" s="1"/>
      <c r="S192" s="1"/>
      <c r="T192" s="1"/>
      <c r="U192" s="1"/>
      <c r="V192" s="1" t="s">
        <v>1571</v>
      </c>
      <c r="W192" s="1" t="s">
        <v>1570</v>
      </c>
    </row>
    <row r="193" spans="1:23" ht="158.4" x14ac:dyDescent="0.3">
      <c r="A193" s="19" t="s">
        <v>886</v>
      </c>
      <c r="B193" s="20" t="s">
        <v>887</v>
      </c>
      <c r="C193" s="20" t="s">
        <v>1275</v>
      </c>
      <c r="D193" s="20" t="s">
        <v>17</v>
      </c>
      <c r="E193" s="16" t="s">
        <v>4</v>
      </c>
      <c r="F193" s="20" t="s">
        <v>1190</v>
      </c>
      <c r="G193" s="20" t="s">
        <v>1077</v>
      </c>
      <c r="H193" s="20">
        <v>2019</v>
      </c>
      <c r="I193" s="20">
        <v>12</v>
      </c>
      <c r="J193" s="20">
        <v>2</v>
      </c>
      <c r="K193" s="29" t="s">
        <v>1351</v>
      </c>
      <c r="L193" s="20"/>
      <c r="M193" s="20">
        <v>20</v>
      </c>
      <c r="N193" s="20">
        <v>13379038</v>
      </c>
      <c r="O193" s="20" t="s">
        <v>1463</v>
      </c>
      <c r="P193" s="1"/>
      <c r="Q193" s="20">
        <v>20</v>
      </c>
      <c r="R193" s="1"/>
      <c r="S193" s="1"/>
      <c r="T193" s="1"/>
      <c r="U193" s="1"/>
      <c r="V193" s="1" t="s">
        <v>1571</v>
      </c>
      <c r="W193" s="1" t="s">
        <v>1570</v>
      </c>
    </row>
    <row r="194" spans="1:23" ht="201.6" x14ac:dyDescent="0.3">
      <c r="A194" s="19" t="s">
        <v>888</v>
      </c>
      <c r="B194" s="20" t="s">
        <v>889</v>
      </c>
      <c r="C194" s="20" t="s">
        <v>1289</v>
      </c>
      <c r="D194" s="20" t="s">
        <v>17</v>
      </c>
      <c r="E194" s="16" t="s">
        <v>4</v>
      </c>
      <c r="F194" s="20" t="s">
        <v>1191</v>
      </c>
      <c r="G194" s="20" t="s">
        <v>1078</v>
      </c>
      <c r="H194" s="20">
        <v>2020</v>
      </c>
      <c r="I194" s="20">
        <v>10</v>
      </c>
      <c r="J194" s="20">
        <v>4</v>
      </c>
      <c r="K194" s="29" t="s">
        <v>1352</v>
      </c>
      <c r="L194" s="20" t="s">
        <v>1537</v>
      </c>
      <c r="M194" s="20">
        <v>2</v>
      </c>
      <c r="N194" s="20">
        <v>21582440</v>
      </c>
      <c r="O194" s="20" t="s">
        <v>1464</v>
      </c>
      <c r="P194" s="1"/>
      <c r="Q194" s="20"/>
      <c r="R194" s="1"/>
      <c r="S194" s="1"/>
      <c r="T194" s="1"/>
      <c r="U194" s="1"/>
      <c r="V194" s="1" t="s">
        <v>1571</v>
      </c>
      <c r="W194" s="1" t="s">
        <v>1570</v>
      </c>
    </row>
    <row r="195" spans="1:23" ht="172.8" x14ac:dyDescent="0.3">
      <c r="A195" s="19" t="s">
        <v>890</v>
      </c>
      <c r="B195" s="20" t="s">
        <v>891</v>
      </c>
      <c r="C195" s="20" t="s">
        <v>1272</v>
      </c>
      <c r="D195" s="20" t="s">
        <v>17</v>
      </c>
      <c r="E195" s="16" t="s">
        <v>4</v>
      </c>
      <c r="F195" s="20" t="s">
        <v>1192</v>
      </c>
      <c r="G195" s="20" t="s">
        <v>1079</v>
      </c>
      <c r="H195" s="20">
        <v>2020</v>
      </c>
      <c r="I195" s="20">
        <v>56</v>
      </c>
      <c r="J195" s="20">
        <v>4</v>
      </c>
      <c r="K195" s="29" t="s">
        <v>1353</v>
      </c>
      <c r="L195" s="20" t="s">
        <v>1547</v>
      </c>
      <c r="M195" s="20">
        <v>15</v>
      </c>
      <c r="N195" s="20">
        <v>10780874</v>
      </c>
      <c r="O195" s="20" t="s">
        <v>1465</v>
      </c>
      <c r="P195" s="1"/>
      <c r="Q195" s="20">
        <v>30</v>
      </c>
      <c r="R195" s="1"/>
      <c r="S195" s="1"/>
      <c r="T195" s="1"/>
      <c r="U195" s="1"/>
      <c r="V195" s="1" t="s">
        <v>1571</v>
      </c>
      <c r="W195" s="1" t="s">
        <v>1570</v>
      </c>
    </row>
    <row r="196" spans="1:23" ht="259.2" x14ac:dyDescent="0.3">
      <c r="A196" s="19" t="s">
        <v>892</v>
      </c>
      <c r="B196" s="20" t="s">
        <v>893</v>
      </c>
      <c r="C196" s="20" t="s">
        <v>1271</v>
      </c>
      <c r="D196" s="20" t="s">
        <v>17</v>
      </c>
      <c r="E196" s="16" t="s">
        <v>4</v>
      </c>
      <c r="F196" s="20" t="s">
        <v>1193</v>
      </c>
      <c r="G196" s="20" t="s">
        <v>1080</v>
      </c>
      <c r="H196" s="20">
        <v>2019</v>
      </c>
      <c r="I196" s="20">
        <v>82</v>
      </c>
      <c r="J196" s="20"/>
      <c r="K196" s="29" t="s">
        <v>1354</v>
      </c>
      <c r="L196" s="20" t="s">
        <v>1548</v>
      </c>
      <c r="M196" s="20">
        <v>7</v>
      </c>
      <c r="N196" s="20">
        <v>2648377</v>
      </c>
      <c r="O196" s="20" t="s">
        <v>1466</v>
      </c>
      <c r="P196" s="1"/>
      <c r="Q196" s="20">
        <v>6</v>
      </c>
      <c r="R196" s="1"/>
      <c r="S196" s="1"/>
      <c r="T196" s="1"/>
      <c r="U196" s="1"/>
      <c r="V196" s="1" t="s">
        <v>1571</v>
      </c>
      <c r="W196" s="1" t="s">
        <v>1570</v>
      </c>
    </row>
    <row r="197" spans="1:23" ht="403.2" x14ac:dyDescent="0.3">
      <c r="A197" s="19" t="s">
        <v>894</v>
      </c>
      <c r="B197" s="20" t="s">
        <v>895</v>
      </c>
      <c r="C197" s="20" t="s">
        <v>1286</v>
      </c>
      <c r="D197" s="20" t="s">
        <v>17</v>
      </c>
      <c r="E197" s="16" t="s">
        <v>4</v>
      </c>
      <c r="F197" s="20" t="s">
        <v>1194</v>
      </c>
      <c r="G197" s="20" t="s">
        <v>1081</v>
      </c>
      <c r="H197" s="20">
        <v>2020</v>
      </c>
      <c r="I197" s="20">
        <v>16</v>
      </c>
      <c r="J197" s="20">
        <v>59</v>
      </c>
      <c r="K197" s="29" t="s">
        <v>1355</v>
      </c>
      <c r="L197" s="20" t="s">
        <v>1549</v>
      </c>
      <c r="M197" s="20">
        <v>2</v>
      </c>
      <c r="N197" s="20">
        <v>18422845</v>
      </c>
      <c r="O197" s="20" t="s">
        <v>1467</v>
      </c>
      <c r="P197" s="1"/>
      <c r="Q197" s="20">
        <v>18</v>
      </c>
      <c r="R197" s="1"/>
      <c r="S197" s="1"/>
      <c r="T197" s="1"/>
      <c r="U197" s="1"/>
      <c r="V197" s="1" t="s">
        <v>1571</v>
      </c>
      <c r="W197" s="1" t="s">
        <v>1570</v>
      </c>
    </row>
    <row r="198" spans="1:23" ht="187.2" x14ac:dyDescent="0.3">
      <c r="A198" s="19" t="s">
        <v>896</v>
      </c>
      <c r="B198" s="20" t="s">
        <v>897</v>
      </c>
      <c r="C198" s="20" t="s">
        <v>1274</v>
      </c>
      <c r="D198" s="20" t="s">
        <v>17</v>
      </c>
      <c r="E198" s="16" t="s">
        <v>4</v>
      </c>
      <c r="F198" s="20" t="s">
        <v>1195</v>
      </c>
      <c r="G198" s="20" t="s">
        <v>1082</v>
      </c>
      <c r="H198" s="20">
        <v>2020</v>
      </c>
      <c r="I198" s="20">
        <v>125</v>
      </c>
      <c r="J198" s="20">
        <v>4</v>
      </c>
      <c r="K198" s="29" t="s">
        <v>1356</v>
      </c>
      <c r="L198" s="20" t="s">
        <v>1550</v>
      </c>
      <c r="M198" s="20">
        <v>5</v>
      </c>
      <c r="N198" s="20">
        <v>12120014</v>
      </c>
      <c r="O198" s="20" t="s">
        <v>1468</v>
      </c>
      <c r="P198" s="1"/>
      <c r="Q198" s="20">
        <v>23</v>
      </c>
      <c r="R198" s="1"/>
      <c r="S198" s="1"/>
      <c r="T198" s="1"/>
      <c r="U198" s="1"/>
      <c r="V198" s="1" t="s">
        <v>1571</v>
      </c>
      <c r="W198" s="1" t="s">
        <v>1570</v>
      </c>
    </row>
    <row r="199" spans="1:23" ht="144" x14ac:dyDescent="0.3">
      <c r="A199" s="19" t="s">
        <v>898</v>
      </c>
      <c r="B199" s="20" t="s">
        <v>899</v>
      </c>
      <c r="C199" s="20" t="s">
        <v>1281</v>
      </c>
      <c r="D199" s="20" t="s">
        <v>17</v>
      </c>
      <c r="E199" s="16" t="s">
        <v>4</v>
      </c>
      <c r="F199" s="20" t="s">
        <v>1196</v>
      </c>
      <c r="G199" s="20" t="s">
        <v>1083</v>
      </c>
      <c r="H199" s="20">
        <v>2020</v>
      </c>
      <c r="I199" s="20">
        <v>20</v>
      </c>
      <c r="J199" s="20">
        <v>1</v>
      </c>
      <c r="K199" s="29" t="s">
        <v>1357</v>
      </c>
      <c r="L199" s="20"/>
      <c r="M199" s="20">
        <v>10</v>
      </c>
      <c r="N199" s="20">
        <v>13359096</v>
      </c>
      <c r="O199" s="20" t="s">
        <v>1469</v>
      </c>
      <c r="P199" s="1"/>
      <c r="Q199" s="20">
        <v>18</v>
      </c>
      <c r="R199" s="1"/>
      <c r="S199" s="1"/>
      <c r="T199" s="1"/>
      <c r="U199" s="1"/>
      <c r="V199" s="1" t="s">
        <v>1571</v>
      </c>
      <c r="W199" s="1" t="s">
        <v>1570</v>
      </c>
    </row>
    <row r="200" spans="1:23" ht="244.8" x14ac:dyDescent="0.3">
      <c r="A200" s="19" t="s">
        <v>900</v>
      </c>
      <c r="B200" s="20" t="s">
        <v>901</v>
      </c>
      <c r="C200" s="20" t="s">
        <v>1290</v>
      </c>
      <c r="D200" s="20" t="s">
        <v>3</v>
      </c>
      <c r="E200" s="16" t="s">
        <v>4</v>
      </c>
      <c r="F200" s="20" t="s">
        <v>1197</v>
      </c>
      <c r="G200" s="20" t="s">
        <v>1084</v>
      </c>
      <c r="H200" s="20">
        <v>2019</v>
      </c>
      <c r="I200" s="20">
        <v>55</v>
      </c>
      <c r="J200" s="20">
        <v>4</v>
      </c>
      <c r="K200" s="29" t="s">
        <v>1358</v>
      </c>
      <c r="L200" s="20"/>
      <c r="M200" s="20">
        <v>2</v>
      </c>
      <c r="N200" s="20">
        <v>380288</v>
      </c>
      <c r="O200" s="20" t="s">
        <v>1470</v>
      </c>
      <c r="P200" s="1"/>
      <c r="Q200" s="20">
        <v>19</v>
      </c>
      <c r="R200" s="1"/>
      <c r="S200" s="1"/>
      <c r="T200" s="1" t="s">
        <v>1571</v>
      </c>
      <c r="U200" s="1"/>
      <c r="V200" s="1" t="s">
        <v>1571</v>
      </c>
      <c r="W200" s="1" t="s">
        <v>1570</v>
      </c>
    </row>
    <row r="201" spans="1:23" ht="259.2" x14ac:dyDescent="0.3">
      <c r="A201" s="19" t="s">
        <v>902</v>
      </c>
      <c r="B201" s="20" t="s">
        <v>903</v>
      </c>
      <c r="C201" s="20" t="s">
        <v>1275</v>
      </c>
      <c r="D201" s="20" t="s">
        <v>17</v>
      </c>
      <c r="E201" s="16" t="s">
        <v>4</v>
      </c>
      <c r="F201" s="20" t="s">
        <v>1198</v>
      </c>
      <c r="G201" s="20" t="s">
        <v>1085</v>
      </c>
      <c r="H201" s="20">
        <v>2020</v>
      </c>
      <c r="I201" s="20">
        <v>13</v>
      </c>
      <c r="J201" s="20">
        <v>1</v>
      </c>
      <c r="K201" s="29" t="s">
        <v>1359</v>
      </c>
      <c r="L201" s="20"/>
      <c r="M201" s="20">
        <v>4</v>
      </c>
      <c r="N201" s="20">
        <v>13379038</v>
      </c>
      <c r="O201" s="20" t="s">
        <v>1471</v>
      </c>
      <c r="P201" s="1"/>
      <c r="Q201" s="20">
        <v>24</v>
      </c>
      <c r="R201" s="1"/>
      <c r="S201" s="1"/>
      <c r="T201" s="1"/>
      <c r="U201" s="1"/>
      <c r="V201" s="1" t="s">
        <v>1571</v>
      </c>
      <c r="W201" s="1" t="s">
        <v>1570</v>
      </c>
    </row>
    <row r="202" spans="1:23" ht="409.6" x14ac:dyDescent="0.3">
      <c r="A202" s="19" t="s">
        <v>904</v>
      </c>
      <c r="B202" s="20" t="s">
        <v>905</v>
      </c>
      <c r="C202" s="20" t="s">
        <v>1271</v>
      </c>
      <c r="D202" s="20" t="s">
        <v>17</v>
      </c>
      <c r="E202" s="16" t="s">
        <v>4</v>
      </c>
      <c r="F202" s="20" t="s">
        <v>1199</v>
      </c>
      <c r="G202" s="20" t="s">
        <v>1086</v>
      </c>
      <c r="H202" s="20">
        <v>2019</v>
      </c>
      <c r="I202" s="20">
        <v>84</v>
      </c>
      <c r="J202" s="20"/>
      <c r="K202" s="29" t="s">
        <v>1360</v>
      </c>
      <c r="L202" s="20" t="s">
        <v>1551</v>
      </c>
      <c r="M202" s="20">
        <v>15</v>
      </c>
      <c r="N202" s="20">
        <v>2648377</v>
      </c>
      <c r="O202" s="20" t="s">
        <v>1472</v>
      </c>
      <c r="P202" s="1"/>
      <c r="Q202" s="20">
        <v>10</v>
      </c>
      <c r="R202" s="1"/>
      <c r="S202" s="1"/>
      <c r="T202" s="1"/>
      <c r="U202" s="1"/>
      <c r="V202" s="1" t="s">
        <v>1571</v>
      </c>
      <c r="W202" s="1" t="s">
        <v>1570</v>
      </c>
    </row>
    <row r="203" spans="1:23" ht="230.4" x14ac:dyDescent="0.3">
      <c r="A203" s="19" t="s">
        <v>906</v>
      </c>
      <c r="B203" s="20" t="s">
        <v>907</v>
      </c>
      <c r="C203" s="20" t="s">
        <v>1284</v>
      </c>
      <c r="D203" s="20" t="s">
        <v>17</v>
      </c>
      <c r="E203" s="16" t="s">
        <v>4</v>
      </c>
      <c r="F203" s="20" t="s">
        <v>1200</v>
      </c>
      <c r="G203" s="20" t="s">
        <v>1087</v>
      </c>
      <c r="H203" s="20">
        <v>2019</v>
      </c>
      <c r="I203" s="20">
        <v>11</v>
      </c>
      <c r="J203" s="20">
        <v>7</v>
      </c>
      <c r="K203" s="29" t="s">
        <v>1361</v>
      </c>
      <c r="L203" s="20"/>
      <c r="M203" s="20">
        <v>16</v>
      </c>
      <c r="N203" s="20">
        <v>20711050</v>
      </c>
      <c r="O203" s="20" t="s">
        <v>1473</v>
      </c>
      <c r="P203" s="1"/>
      <c r="Q203" s="20"/>
      <c r="R203" s="1"/>
      <c r="S203" s="1"/>
      <c r="T203" s="1"/>
      <c r="U203" s="1"/>
      <c r="V203" s="1" t="s">
        <v>1571</v>
      </c>
      <c r="W203" s="1" t="s">
        <v>1570</v>
      </c>
    </row>
    <row r="204" spans="1:23" ht="172.8" x14ac:dyDescent="0.3">
      <c r="A204" s="19" t="s">
        <v>908</v>
      </c>
      <c r="B204" s="20" t="s">
        <v>909</v>
      </c>
      <c r="C204" s="20" t="s">
        <v>1274</v>
      </c>
      <c r="D204" s="20" t="s">
        <v>3</v>
      </c>
      <c r="E204" s="16" t="s">
        <v>4</v>
      </c>
      <c r="F204" s="20" t="s">
        <v>1201</v>
      </c>
      <c r="G204" s="20" t="s">
        <v>1088</v>
      </c>
      <c r="H204" s="20">
        <v>2020</v>
      </c>
      <c r="I204" s="20">
        <v>125</v>
      </c>
      <c r="J204" s="20">
        <v>1</v>
      </c>
      <c r="K204" s="29" t="s">
        <v>1362</v>
      </c>
      <c r="L204" s="20" t="s">
        <v>1552</v>
      </c>
      <c r="M204" s="20">
        <v>0</v>
      </c>
      <c r="N204" s="20">
        <v>12120014</v>
      </c>
      <c r="O204" s="20" t="s">
        <v>1474</v>
      </c>
      <c r="P204" s="1"/>
      <c r="Q204" s="20">
        <v>23</v>
      </c>
      <c r="R204" s="1"/>
      <c r="S204" s="1"/>
      <c r="T204" s="1" t="s">
        <v>1571</v>
      </c>
      <c r="U204" s="1"/>
      <c r="V204" s="1" t="s">
        <v>1571</v>
      </c>
      <c r="W204" s="1" t="s">
        <v>1570</v>
      </c>
    </row>
    <row r="205" spans="1:23" ht="172.8" x14ac:dyDescent="0.3">
      <c r="A205" s="19" t="s">
        <v>910</v>
      </c>
      <c r="B205" s="20" t="s">
        <v>911</v>
      </c>
      <c r="C205" s="20" t="s">
        <v>1274</v>
      </c>
      <c r="D205" s="20" t="s">
        <v>3</v>
      </c>
      <c r="E205" s="16" t="s">
        <v>4</v>
      </c>
      <c r="F205" s="20" t="s">
        <v>1202</v>
      </c>
      <c r="G205" s="20" t="s">
        <v>1089</v>
      </c>
      <c r="H205" s="20">
        <v>2019</v>
      </c>
      <c r="I205" s="20">
        <v>124</v>
      </c>
      <c r="J205" s="20">
        <v>4</v>
      </c>
      <c r="K205" s="29" t="s">
        <v>1363</v>
      </c>
      <c r="L205" s="20"/>
      <c r="M205" s="20">
        <v>6</v>
      </c>
      <c r="N205" s="20">
        <v>12120014</v>
      </c>
      <c r="O205" s="20" t="s">
        <v>1475</v>
      </c>
      <c r="P205" s="1"/>
      <c r="Q205" s="20">
        <v>21</v>
      </c>
      <c r="R205" s="1"/>
      <c r="S205" s="1"/>
      <c r="T205" s="1" t="s">
        <v>1571</v>
      </c>
      <c r="U205" s="1"/>
      <c r="V205" s="1" t="s">
        <v>1571</v>
      </c>
      <c r="W205" s="1" t="s">
        <v>1570</v>
      </c>
    </row>
    <row r="206" spans="1:23" ht="388.8" x14ac:dyDescent="0.3">
      <c r="A206" s="19" t="s">
        <v>912</v>
      </c>
      <c r="B206" s="20" t="s">
        <v>913</v>
      </c>
      <c r="C206" s="20" t="s">
        <v>1271</v>
      </c>
      <c r="D206" s="20" t="s">
        <v>17</v>
      </c>
      <c r="E206" s="16" t="s">
        <v>4</v>
      </c>
      <c r="F206" s="20" t="s">
        <v>1203</v>
      </c>
      <c r="G206" s="20" t="s">
        <v>1090</v>
      </c>
      <c r="H206" s="20">
        <v>2019</v>
      </c>
      <c r="I206" s="20">
        <v>82</v>
      </c>
      <c r="J206" s="20"/>
      <c r="K206" s="29" t="s">
        <v>1364</v>
      </c>
      <c r="L206" s="20" t="s">
        <v>1553</v>
      </c>
      <c r="M206" s="20">
        <v>11</v>
      </c>
      <c r="N206" s="20">
        <v>2648377</v>
      </c>
      <c r="O206" s="20" t="s">
        <v>1476</v>
      </c>
      <c r="P206" s="1"/>
      <c r="Q206" s="20">
        <v>10</v>
      </c>
      <c r="R206" s="1"/>
      <c r="S206" s="1"/>
      <c r="T206" s="1"/>
      <c r="U206" s="1"/>
      <c r="V206" s="1" t="s">
        <v>1571</v>
      </c>
      <c r="W206" s="1" t="s">
        <v>1570</v>
      </c>
    </row>
    <row r="207" spans="1:23" ht="172.8" x14ac:dyDescent="0.3">
      <c r="A207" s="19" t="s">
        <v>914</v>
      </c>
      <c r="B207" s="20" t="s">
        <v>915</v>
      </c>
      <c r="C207" s="20" t="s">
        <v>1291</v>
      </c>
      <c r="D207" s="20" t="s">
        <v>17</v>
      </c>
      <c r="E207" s="16" t="s">
        <v>4</v>
      </c>
      <c r="F207" s="20" t="s">
        <v>1204</v>
      </c>
      <c r="G207" s="20" t="s">
        <v>1091</v>
      </c>
      <c r="H207" s="20">
        <v>2019</v>
      </c>
      <c r="I207" s="20">
        <v>56</v>
      </c>
      <c r="J207" s="20">
        <v>16</v>
      </c>
      <c r="K207" s="29" t="s">
        <v>1365</v>
      </c>
      <c r="L207" s="20" t="s">
        <v>1554</v>
      </c>
      <c r="M207" s="20">
        <v>12</v>
      </c>
      <c r="N207" s="20">
        <v>420980</v>
      </c>
      <c r="O207" s="20" t="s">
        <v>1477</v>
      </c>
      <c r="P207" s="1"/>
      <c r="Q207" s="20">
        <v>15</v>
      </c>
      <c r="R207" s="1"/>
      <c r="S207" s="1"/>
      <c r="T207" s="1"/>
      <c r="U207" s="1"/>
      <c r="V207" s="1" t="s">
        <v>1571</v>
      </c>
      <c r="W207" s="1" t="s">
        <v>1570</v>
      </c>
    </row>
    <row r="208" spans="1:23" ht="187.2" x14ac:dyDescent="0.3">
      <c r="A208" s="19" t="s">
        <v>916</v>
      </c>
      <c r="B208" s="20" t="s">
        <v>917</v>
      </c>
      <c r="C208" s="20" t="s">
        <v>1285</v>
      </c>
      <c r="D208" s="20" t="s">
        <v>17</v>
      </c>
      <c r="E208" s="16" t="s">
        <v>4</v>
      </c>
      <c r="F208" s="20" t="s">
        <v>1205</v>
      </c>
      <c r="G208" s="20" t="s">
        <v>1092</v>
      </c>
      <c r="H208" s="20">
        <v>2019</v>
      </c>
      <c r="I208" s="20">
        <v>27</v>
      </c>
      <c r="J208" s="20">
        <v>11</v>
      </c>
      <c r="K208" s="29" t="s">
        <v>1366</v>
      </c>
      <c r="L208" s="20" t="s">
        <v>1555</v>
      </c>
      <c r="M208" s="20">
        <v>3</v>
      </c>
      <c r="N208" s="20">
        <v>9654313</v>
      </c>
      <c r="O208" s="20" t="s">
        <v>1478</v>
      </c>
      <c r="P208" s="1"/>
      <c r="Q208" s="20">
        <v>19</v>
      </c>
      <c r="R208" s="1"/>
      <c r="S208" s="1"/>
      <c r="T208" s="1"/>
      <c r="U208" s="1"/>
      <c r="V208" s="1" t="s">
        <v>1571</v>
      </c>
      <c r="W208" s="1" t="s">
        <v>1570</v>
      </c>
    </row>
    <row r="209" spans="1:23" ht="244.8" x14ac:dyDescent="0.3">
      <c r="A209" s="19" t="s">
        <v>918</v>
      </c>
      <c r="B209" s="20" t="s">
        <v>919</v>
      </c>
      <c r="C209" s="20" t="s">
        <v>1292</v>
      </c>
      <c r="D209" s="20" t="s">
        <v>17</v>
      </c>
      <c r="E209" s="16" t="s">
        <v>4</v>
      </c>
      <c r="F209" s="20" t="s">
        <v>1206</v>
      </c>
      <c r="G209" s="20" t="s">
        <v>1093</v>
      </c>
      <c r="H209" s="20">
        <v>2020</v>
      </c>
      <c r="I209" s="20">
        <v>120</v>
      </c>
      <c r="J209" s="20">
        <v>1</v>
      </c>
      <c r="K209" s="29" t="s">
        <v>1367</v>
      </c>
      <c r="L209" s="20" t="s">
        <v>1556</v>
      </c>
      <c r="M209" s="20">
        <v>4</v>
      </c>
      <c r="N209" s="20">
        <v>167223</v>
      </c>
      <c r="O209" s="20" t="s">
        <v>1479</v>
      </c>
      <c r="P209" s="1"/>
      <c r="Q209" s="20">
        <v>16</v>
      </c>
      <c r="R209" s="1"/>
      <c r="S209" s="1"/>
      <c r="T209" s="1"/>
      <c r="U209" s="1"/>
      <c r="V209" s="1" t="s">
        <v>1571</v>
      </c>
      <c r="W209" s="1" t="s">
        <v>1570</v>
      </c>
    </row>
    <row r="210" spans="1:23" ht="187.2" x14ac:dyDescent="0.3">
      <c r="A210" s="19" t="s">
        <v>920</v>
      </c>
      <c r="B210" s="20" t="s">
        <v>921</v>
      </c>
      <c r="C210" s="20" t="s">
        <v>1293</v>
      </c>
      <c r="D210" s="20" t="s">
        <v>17</v>
      </c>
      <c r="E210" s="16" t="s">
        <v>4</v>
      </c>
      <c r="F210" s="20" t="s">
        <v>1207</v>
      </c>
      <c r="G210" s="20" t="s">
        <v>1094</v>
      </c>
      <c r="H210" s="20">
        <v>2017</v>
      </c>
      <c r="I210" s="20">
        <v>8</v>
      </c>
      <c r="J210" s="20">
        <v>1</v>
      </c>
      <c r="K210" s="29" t="s">
        <v>1368</v>
      </c>
      <c r="L210" s="20"/>
      <c r="M210" s="20">
        <v>1</v>
      </c>
      <c r="N210" s="20">
        <v>18046746</v>
      </c>
      <c r="O210" s="20" t="s">
        <v>1480</v>
      </c>
      <c r="P210" s="1"/>
      <c r="Q210" s="20">
        <v>12</v>
      </c>
      <c r="R210" s="1"/>
      <c r="S210" s="1"/>
      <c r="T210" s="1"/>
      <c r="U210" s="1"/>
      <c r="V210" s="1" t="s">
        <v>1571</v>
      </c>
      <c r="W210" s="1" t="s">
        <v>1570</v>
      </c>
    </row>
    <row r="211" spans="1:23" ht="288" x14ac:dyDescent="0.3">
      <c r="A211" s="19" t="s">
        <v>922</v>
      </c>
      <c r="B211" s="20" t="s">
        <v>923</v>
      </c>
      <c r="C211" s="20" t="s">
        <v>1294</v>
      </c>
      <c r="D211" s="20" t="s">
        <v>17</v>
      </c>
      <c r="E211" s="16" t="s">
        <v>4</v>
      </c>
      <c r="F211" s="20" t="s">
        <v>1208</v>
      </c>
      <c r="G211" s="20" t="s">
        <v>1095</v>
      </c>
      <c r="H211" s="20">
        <v>2017</v>
      </c>
      <c r="I211" s="20">
        <v>25</v>
      </c>
      <c r="J211" s="20">
        <v>2</v>
      </c>
      <c r="K211" s="29" t="s">
        <v>1369</v>
      </c>
      <c r="L211" s="20"/>
      <c r="M211" s="20">
        <v>9</v>
      </c>
      <c r="N211" s="20">
        <v>12108812</v>
      </c>
      <c r="O211" s="20" t="s">
        <v>1481</v>
      </c>
      <c r="P211" s="1"/>
      <c r="Q211" s="20">
        <v>13</v>
      </c>
      <c r="R211" s="1"/>
      <c r="S211" s="1"/>
      <c r="T211" s="1"/>
      <c r="U211" s="1"/>
      <c r="V211" s="1" t="s">
        <v>1571</v>
      </c>
      <c r="W211" s="1" t="s">
        <v>1570</v>
      </c>
    </row>
    <row r="212" spans="1:23" ht="158.4" x14ac:dyDescent="0.3">
      <c r="A212" s="19" t="s">
        <v>924</v>
      </c>
      <c r="B212" s="20" t="s">
        <v>925</v>
      </c>
      <c r="C212" s="20" t="s">
        <v>1295</v>
      </c>
      <c r="D212" s="20" t="s">
        <v>17</v>
      </c>
      <c r="E212" s="16" t="s">
        <v>4</v>
      </c>
      <c r="F212" s="20" t="s">
        <v>1209</v>
      </c>
      <c r="G212" s="20" t="s">
        <v>1096</v>
      </c>
      <c r="H212" s="20">
        <v>2017</v>
      </c>
      <c r="I212" s="20">
        <v>13</v>
      </c>
      <c r="J212" s="20"/>
      <c r="K212" s="29" t="s">
        <v>1370</v>
      </c>
      <c r="L212" s="20" t="s">
        <v>1557</v>
      </c>
      <c r="M212" s="20">
        <v>4</v>
      </c>
      <c r="N212" s="20">
        <v>17905079</v>
      </c>
      <c r="O212" s="20"/>
      <c r="P212" s="1"/>
      <c r="Q212" s="20">
        <v>7</v>
      </c>
      <c r="R212" s="1"/>
      <c r="S212" s="1"/>
      <c r="T212" s="1"/>
      <c r="U212" s="1"/>
      <c r="V212" s="1" t="s">
        <v>1571</v>
      </c>
      <c r="W212" s="1" t="s">
        <v>1570</v>
      </c>
    </row>
    <row r="213" spans="1:23" ht="201.6" x14ac:dyDescent="0.3">
      <c r="A213" s="19" t="s">
        <v>926</v>
      </c>
      <c r="B213" s="20" t="s">
        <v>927</v>
      </c>
      <c r="C213" s="20" t="s">
        <v>1296</v>
      </c>
      <c r="D213" s="20" t="s">
        <v>17</v>
      </c>
      <c r="E213" s="16" t="s">
        <v>4</v>
      </c>
      <c r="F213" s="20" t="s">
        <v>1210</v>
      </c>
      <c r="G213" s="20" t="s">
        <v>1097</v>
      </c>
      <c r="H213" s="20">
        <v>2017</v>
      </c>
      <c r="I213" s="20">
        <v>48</v>
      </c>
      <c r="J213" s="20"/>
      <c r="K213" s="29" t="s">
        <v>1371</v>
      </c>
      <c r="L213" s="20" t="s">
        <v>1558</v>
      </c>
      <c r="M213" s="20">
        <v>23</v>
      </c>
      <c r="N213" s="20">
        <v>9571787</v>
      </c>
      <c r="O213" s="20" t="s">
        <v>1482</v>
      </c>
      <c r="P213" s="1"/>
      <c r="Q213" s="20">
        <v>8</v>
      </c>
      <c r="R213" s="1"/>
      <c r="S213" s="1"/>
      <c r="T213" s="1"/>
      <c r="U213" s="1"/>
      <c r="V213" s="1" t="s">
        <v>1571</v>
      </c>
      <c r="W213" s="1" t="s">
        <v>1570</v>
      </c>
    </row>
    <row r="214" spans="1:23" ht="144" x14ac:dyDescent="0.3">
      <c r="A214" s="19" t="s">
        <v>928</v>
      </c>
      <c r="B214" s="20" t="s">
        <v>929</v>
      </c>
      <c r="C214" s="20" t="s">
        <v>1297</v>
      </c>
      <c r="D214" s="20" t="s">
        <v>17</v>
      </c>
      <c r="E214" s="16" t="s">
        <v>4</v>
      </c>
      <c r="F214" s="20" t="s">
        <v>1211</v>
      </c>
      <c r="G214" s="20" t="s">
        <v>1098</v>
      </c>
      <c r="H214" s="20">
        <v>2017</v>
      </c>
      <c r="I214" s="20">
        <v>6</v>
      </c>
      <c r="J214" s="20">
        <v>1</v>
      </c>
      <c r="K214" s="29" t="s">
        <v>1372</v>
      </c>
      <c r="L214" s="20"/>
      <c r="M214" s="20">
        <v>13</v>
      </c>
      <c r="N214" s="20">
        <v>21609918</v>
      </c>
      <c r="O214" s="20" t="s">
        <v>1483</v>
      </c>
      <c r="P214" s="1"/>
      <c r="Q214" s="20">
        <v>21</v>
      </c>
      <c r="R214" s="1"/>
      <c r="S214" s="1"/>
      <c r="T214" s="1"/>
      <c r="U214" s="1"/>
      <c r="V214" s="1" t="s">
        <v>1571</v>
      </c>
      <c r="W214" s="1" t="s">
        <v>1570</v>
      </c>
    </row>
    <row r="215" spans="1:23" ht="273.60000000000002" x14ac:dyDescent="0.3">
      <c r="A215" s="19" t="s">
        <v>930</v>
      </c>
      <c r="B215" s="20" t="s">
        <v>931</v>
      </c>
      <c r="C215" s="20" t="s">
        <v>1298</v>
      </c>
      <c r="D215" s="20" t="s">
        <v>17</v>
      </c>
      <c r="E215" s="16" t="s">
        <v>4</v>
      </c>
      <c r="F215" s="20" t="s">
        <v>1212</v>
      </c>
      <c r="G215" s="20" t="s">
        <v>1099</v>
      </c>
      <c r="H215" s="20">
        <v>2017</v>
      </c>
      <c r="I215" s="20">
        <v>2017</v>
      </c>
      <c r="J215" s="20">
        <v>29</v>
      </c>
      <c r="K215" s="29" t="s">
        <v>1373</v>
      </c>
      <c r="L215" s="20"/>
      <c r="M215" s="20">
        <v>1</v>
      </c>
      <c r="N215" s="20">
        <v>15839583</v>
      </c>
      <c r="O215" s="20"/>
      <c r="P215" s="1"/>
      <c r="Q215" s="20">
        <v>19</v>
      </c>
      <c r="R215" s="1"/>
      <c r="S215" s="1"/>
      <c r="T215" s="1"/>
      <c r="U215" s="1"/>
      <c r="V215" s="1" t="s">
        <v>1571</v>
      </c>
      <c r="W215" s="1" t="s">
        <v>1570</v>
      </c>
    </row>
    <row r="216" spans="1:23" ht="201.6" x14ac:dyDescent="0.3">
      <c r="A216" s="19" t="s">
        <v>932</v>
      </c>
      <c r="B216" s="20" t="s">
        <v>933</v>
      </c>
      <c r="C216" s="20" t="s">
        <v>1299</v>
      </c>
      <c r="D216" s="20" t="s">
        <v>17</v>
      </c>
      <c r="E216" s="16" t="s">
        <v>4</v>
      </c>
      <c r="F216" s="20" t="s">
        <v>1213</v>
      </c>
      <c r="G216" s="20" t="s">
        <v>1100</v>
      </c>
      <c r="H216" s="20">
        <v>2017</v>
      </c>
      <c r="I216" s="20">
        <v>9</v>
      </c>
      <c r="J216" s="20">
        <v>2</v>
      </c>
      <c r="K216" s="29" t="s">
        <v>1374</v>
      </c>
      <c r="L216" s="20"/>
      <c r="M216" s="20">
        <v>7</v>
      </c>
      <c r="N216" s="20">
        <v>18038417</v>
      </c>
      <c r="O216" s="20" t="s">
        <v>1484</v>
      </c>
      <c r="P216" s="1"/>
      <c r="Q216" s="20">
        <v>16</v>
      </c>
      <c r="R216" s="1"/>
      <c r="S216" s="1"/>
      <c r="T216" s="1"/>
      <c r="U216" s="1"/>
      <c r="V216" s="1" t="s">
        <v>1571</v>
      </c>
      <c r="W216" s="1" t="s">
        <v>1570</v>
      </c>
    </row>
    <row r="217" spans="1:23" ht="172.8" x14ac:dyDescent="0.3">
      <c r="A217" s="19" t="s">
        <v>934</v>
      </c>
      <c r="B217" s="20" t="s">
        <v>935</v>
      </c>
      <c r="C217" s="20" t="s">
        <v>1300</v>
      </c>
      <c r="D217" s="20" t="s">
        <v>17</v>
      </c>
      <c r="E217" s="16" t="s">
        <v>4</v>
      </c>
      <c r="F217" s="20" t="s">
        <v>1214</v>
      </c>
      <c r="G217" s="20" t="s">
        <v>1101</v>
      </c>
      <c r="H217" s="20">
        <v>2018</v>
      </c>
      <c r="I217" s="20">
        <v>13</v>
      </c>
      <c r="J217" s="20">
        <v>2</v>
      </c>
      <c r="K217" s="29" t="s">
        <v>1375</v>
      </c>
      <c r="L217" s="20"/>
      <c r="M217" s="20">
        <v>3</v>
      </c>
      <c r="N217" s="20">
        <v>18425135</v>
      </c>
      <c r="O217" s="20" t="s">
        <v>1485</v>
      </c>
      <c r="P217" s="1"/>
      <c r="Q217" s="20">
        <v>13</v>
      </c>
      <c r="R217" s="1"/>
      <c r="S217" s="1"/>
      <c r="T217" s="1"/>
      <c r="U217" s="1"/>
      <c r="V217" s="1" t="s">
        <v>1571</v>
      </c>
      <c r="W217" s="1" t="s">
        <v>1570</v>
      </c>
    </row>
    <row r="218" spans="1:23" ht="144" x14ac:dyDescent="0.3">
      <c r="A218" s="19" t="s">
        <v>936</v>
      </c>
      <c r="B218" s="20" t="s">
        <v>937</v>
      </c>
      <c r="C218" s="20" t="s">
        <v>1301</v>
      </c>
      <c r="D218" s="20" t="s">
        <v>17</v>
      </c>
      <c r="E218" s="16" t="s">
        <v>4</v>
      </c>
      <c r="F218" s="20" t="s">
        <v>1215</v>
      </c>
      <c r="G218" s="20" t="s">
        <v>1102</v>
      </c>
      <c r="H218" s="20">
        <v>2018</v>
      </c>
      <c r="I218" s="20">
        <v>29</v>
      </c>
      <c r="J218" s="20">
        <v>4</v>
      </c>
      <c r="K218" s="29" t="s">
        <v>1376</v>
      </c>
      <c r="L218" s="20" t="s">
        <v>1559</v>
      </c>
      <c r="M218" s="20">
        <v>7</v>
      </c>
      <c r="N218" s="20">
        <v>9578765</v>
      </c>
      <c r="O218" s="20" t="s">
        <v>1486</v>
      </c>
      <c r="P218" s="1"/>
      <c r="Q218" s="20">
        <v>12</v>
      </c>
      <c r="R218" s="1"/>
      <c r="S218" s="1"/>
      <c r="T218" s="1"/>
      <c r="U218" s="1"/>
      <c r="V218" s="1" t="s">
        <v>1571</v>
      </c>
      <c r="W218" s="1" t="s">
        <v>1570</v>
      </c>
    </row>
    <row r="219" spans="1:23" ht="316.8" x14ac:dyDescent="0.3">
      <c r="A219" s="19" t="s">
        <v>938</v>
      </c>
      <c r="B219" s="20" t="s">
        <v>939</v>
      </c>
      <c r="C219" s="20" t="s">
        <v>1300</v>
      </c>
      <c r="D219" s="20" t="s">
        <v>17</v>
      </c>
      <c r="E219" s="16" t="s">
        <v>4</v>
      </c>
      <c r="F219" s="20" t="s">
        <v>1216</v>
      </c>
      <c r="G219" s="20" t="s">
        <v>1103</v>
      </c>
      <c r="H219" s="20">
        <v>2017</v>
      </c>
      <c r="I219" s="20">
        <v>12</v>
      </c>
      <c r="J219" s="20">
        <v>2</v>
      </c>
      <c r="K219" s="29" t="s">
        <v>1377</v>
      </c>
      <c r="L219" s="20"/>
      <c r="M219" s="20">
        <v>12</v>
      </c>
      <c r="N219" s="20">
        <v>18425135</v>
      </c>
      <c r="O219" s="20" t="s">
        <v>1487</v>
      </c>
      <c r="P219" s="1"/>
      <c r="Q219" s="20">
        <v>14</v>
      </c>
      <c r="R219" s="1"/>
      <c r="S219" s="1"/>
      <c r="T219" s="1"/>
      <c r="U219" s="1"/>
      <c r="V219" s="1" t="s">
        <v>1571</v>
      </c>
      <c r="W219" s="1" t="s">
        <v>1570</v>
      </c>
    </row>
    <row r="220" spans="1:23" ht="409.6" x14ac:dyDescent="0.3">
      <c r="A220" s="19" t="s">
        <v>940</v>
      </c>
      <c r="B220" s="20" t="s">
        <v>941</v>
      </c>
      <c r="C220" s="20" t="s">
        <v>1285</v>
      </c>
      <c r="D220" s="20" t="s">
        <v>17</v>
      </c>
      <c r="E220" s="16" t="s">
        <v>4</v>
      </c>
      <c r="F220" s="20" t="s">
        <v>1217</v>
      </c>
      <c r="G220" s="20" t="s">
        <v>1104</v>
      </c>
      <c r="H220" s="20">
        <v>2016</v>
      </c>
      <c r="I220" s="20">
        <v>24</v>
      </c>
      <c r="J220" s="20">
        <v>11</v>
      </c>
      <c r="K220" s="29" t="s">
        <v>1378</v>
      </c>
      <c r="L220" s="20"/>
      <c r="M220" s="20">
        <v>2</v>
      </c>
      <c r="N220" s="20">
        <v>9654313</v>
      </c>
      <c r="O220" s="20" t="s">
        <v>1488</v>
      </c>
      <c r="P220" s="1"/>
      <c r="Q220" s="20">
        <v>19</v>
      </c>
      <c r="R220" s="1"/>
      <c r="S220" s="1"/>
      <c r="T220" s="1"/>
      <c r="U220" s="1"/>
      <c r="V220" s="1" t="s">
        <v>1571</v>
      </c>
      <c r="W220" s="1" t="s">
        <v>1570</v>
      </c>
    </row>
    <row r="221" spans="1:23" ht="288" x14ac:dyDescent="0.3">
      <c r="A221" s="19" t="s">
        <v>942</v>
      </c>
      <c r="B221" s="20" t="s">
        <v>943</v>
      </c>
      <c r="C221" s="20" t="s">
        <v>1278</v>
      </c>
      <c r="D221" s="20" t="s">
        <v>17</v>
      </c>
      <c r="E221" s="16" t="s">
        <v>4</v>
      </c>
      <c r="F221" s="20" t="s">
        <v>1218</v>
      </c>
      <c r="G221" s="20" t="s">
        <v>1105</v>
      </c>
      <c r="H221" s="20">
        <v>2018</v>
      </c>
      <c r="I221" s="20">
        <v>53</v>
      </c>
      <c r="J221" s="20">
        <v>1</v>
      </c>
      <c r="K221" s="29" t="s">
        <v>1379</v>
      </c>
      <c r="L221" s="20" t="s">
        <v>1560</v>
      </c>
      <c r="M221" s="20">
        <v>12</v>
      </c>
      <c r="N221" s="20">
        <v>3005402</v>
      </c>
      <c r="O221" s="20" t="s">
        <v>1489</v>
      </c>
      <c r="P221" s="1"/>
      <c r="Q221" s="20">
        <v>8</v>
      </c>
      <c r="R221" s="1"/>
      <c r="S221" s="1"/>
      <c r="T221" s="1"/>
      <c r="U221" s="1"/>
      <c r="V221" s="1" t="s">
        <v>1571</v>
      </c>
      <c r="W221" s="1" t="s">
        <v>1570</v>
      </c>
    </row>
    <row r="222" spans="1:23" ht="144" x14ac:dyDescent="0.3">
      <c r="A222" s="19" t="s">
        <v>944</v>
      </c>
      <c r="B222" s="20" t="s">
        <v>945</v>
      </c>
      <c r="C222" s="20" t="s">
        <v>1273</v>
      </c>
      <c r="D222" s="20" t="s">
        <v>17</v>
      </c>
      <c r="E222" s="16" t="s">
        <v>4</v>
      </c>
      <c r="F222" s="20" t="s">
        <v>1219</v>
      </c>
      <c r="G222" s="20" t="s">
        <v>1106</v>
      </c>
      <c r="H222" s="20">
        <v>2017</v>
      </c>
      <c r="I222" s="20">
        <v>15</v>
      </c>
      <c r="J222" s="20">
        <v>3</v>
      </c>
      <c r="K222" s="29" t="s">
        <v>1380</v>
      </c>
      <c r="L222" s="20"/>
      <c r="M222" s="20">
        <v>11</v>
      </c>
      <c r="N222" s="20">
        <v>15815374</v>
      </c>
      <c r="O222" s="20" t="s">
        <v>772</v>
      </c>
      <c r="P222" s="1"/>
      <c r="Q222" s="20">
        <v>23</v>
      </c>
      <c r="R222" s="1"/>
      <c r="S222" s="1"/>
      <c r="T222" s="1"/>
      <c r="U222" s="1"/>
      <c r="V222" s="1" t="s">
        <v>1571</v>
      </c>
      <c r="W222" s="1" t="s">
        <v>1570</v>
      </c>
    </row>
    <row r="223" spans="1:23" ht="403.2" x14ac:dyDescent="0.3">
      <c r="A223" s="19" t="s">
        <v>946</v>
      </c>
      <c r="B223" s="20" t="s">
        <v>947</v>
      </c>
      <c r="C223" s="20" t="s">
        <v>1302</v>
      </c>
      <c r="D223" s="20" t="s">
        <v>3</v>
      </c>
      <c r="E223" s="16" t="s">
        <v>4</v>
      </c>
      <c r="F223" s="20" t="s">
        <v>1220</v>
      </c>
      <c r="G223" s="20" t="s">
        <v>1107</v>
      </c>
      <c r="H223" s="20">
        <v>2017</v>
      </c>
      <c r="I223" s="20">
        <v>49</v>
      </c>
      <c r="J223" s="20">
        <v>1</v>
      </c>
      <c r="K223" s="29" t="s">
        <v>1381</v>
      </c>
      <c r="L223" s="20"/>
      <c r="M223" s="20">
        <v>0</v>
      </c>
      <c r="N223" s="20">
        <v>491225</v>
      </c>
      <c r="O223" s="20"/>
      <c r="P223" s="1"/>
      <c r="Q223" s="20">
        <v>17</v>
      </c>
      <c r="R223" s="1"/>
      <c r="S223" s="1"/>
      <c r="T223" s="1"/>
      <c r="U223" s="1"/>
      <c r="V223" s="1" t="s">
        <v>1571</v>
      </c>
      <c r="W223" s="1" t="s">
        <v>1570</v>
      </c>
    </row>
    <row r="224" spans="1:23" ht="115.2" x14ac:dyDescent="0.3">
      <c r="A224" s="19" t="s">
        <v>948</v>
      </c>
      <c r="B224" s="20" t="s">
        <v>949</v>
      </c>
      <c r="C224" s="20" t="s">
        <v>1275</v>
      </c>
      <c r="D224" s="20" t="s">
        <v>17</v>
      </c>
      <c r="E224" s="16" t="s">
        <v>4</v>
      </c>
      <c r="F224" s="20" t="s">
        <v>1221</v>
      </c>
      <c r="G224" s="20" t="s">
        <v>1108</v>
      </c>
      <c r="H224" s="20">
        <v>2018</v>
      </c>
      <c r="I224" s="20">
        <v>11</v>
      </c>
      <c r="J224" s="20">
        <v>2</v>
      </c>
      <c r="K224" s="29" t="s">
        <v>1382</v>
      </c>
      <c r="L224" s="20" t="s">
        <v>1561</v>
      </c>
      <c r="M224" s="20">
        <v>9</v>
      </c>
      <c r="N224" s="20">
        <v>13379038</v>
      </c>
      <c r="O224" s="20" t="s">
        <v>1490</v>
      </c>
      <c r="P224" s="1"/>
      <c r="Q224" s="20">
        <v>17</v>
      </c>
      <c r="R224" s="1"/>
      <c r="S224" s="1"/>
      <c r="T224" s="1"/>
      <c r="U224" s="1"/>
      <c r="V224" s="1" t="s">
        <v>1571</v>
      </c>
      <c r="W224" s="1" t="s">
        <v>1570</v>
      </c>
    </row>
    <row r="225" spans="1:23" ht="216" x14ac:dyDescent="0.3">
      <c r="A225" s="19" t="s">
        <v>950</v>
      </c>
      <c r="B225" s="20" t="s">
        <v>951</v>
      </c>
      <c r="C225" s="20" t="s">
        <v>1303</v>
      </c>
      <c r="D225" s="20" t="s">
        <v>17</v>
      </c>
      <c r="E225" s="16" t="s">
        <v>4</v>
      </c>
      <c r="F225" s="20" t="s">
        <v>1222</v>
      </c>
      <c r="G225" s="20" t="s">
        <v>1109</v>
      </c>
      <c r="H225" s="20">
        <v>2018</v>
      </c>
      <c r="I225" s="20">
        <v>27</v>
      </c>
      <c r="J225" s="20">
        <v>1</v>
      </c>
      <c r="K225" s="29" t="s">
        <v>1383</v>
      </c>
      <c r="L225" s="20" t="s">
        <v>1562</v>
      </c>
      <c r="M225" s="20">
        <v>27</v>
      </c>
      <c r="N225" s="20">
        <v>9653562</v>
      </c>
      <c r="O225" s="20" t="s">
        <v>1491</v>
      </c>
      <c r="P225" s="1"/>
      <c r="Q225" s="20">
        <v>12</v>
      </c>
      <c r="R225" s="1"/>
      <c r="S225" s="1"/>
      <c r="T225" s="1"/>
      <c r="U225" s="1"/>
      <c r="V225" s="1" t="s">
        <v>1571</v>
      </c>
      <c r="W225" s="1" t="s">
        <v>1570</v>
      </c>
    </row>
    <row r="226" spans="1:23" ht="129.6" x14ac:dyDescent="0.3">
      <c r="A226" s="19" t="s">
        <v>952</v>
      </c>
      <c r="B226" s="20" t="s">
        <v>953</v>
      </c>
      <c r="C226" s="20" t="s">
        <v>1304</v>
      </c>
      <c r="D226" s="20" t="s">
        <v>17</v>
      </c>
      <c r="E226" s="16" t="s">
        <v>4</v>
      </c>
      <c r="F226" s="20" t="s">
        <v>1223</v>
      </c>
      <c r="G226" s="20" t="s">
        <v>1110</v>
      </c>
      <c r="H226" s="20">
        <v>2016</v>
      </c>
      <c r="I226" s="20">
        <v>13</v>
      </c>
      <c r="J226" s="20">
        <v>2</v>
      </c>
      <c r="K226" s="29" t="s">
        <v>1384</v>
      </c>
      <c r="L226" s="20"/>
      <c r="M226" s="20">
        <v>1</v>
      </c>
      <c r="N226" s="20" t="s">
        <v>1522</v>
      </c>
      <c r="O226" s="20" t="s">
        <v>1492</v>
      </c>
      <c r="P226" s="1"/>
      <c r="Q226" s="20">
        <v>18</v>
      </c>
      <c r="R226" s="1"/>
      <c r="S226" s="1"/>
      <c r="T226" s="1"/>
      <c r="U226" s="1"/>
      <c r="V226" s="1" t="s">
        <v>1571</v>
      </c>
      <c r="W226" s="1" t="s">
        <v>1570</v>
      </c>
    </row>
    <row r="227" spans="1:23" ht="259.2" x14ac:dyDescent="0.3">
      <c r="A227" s="19" t="s">
        <v>954</v>
      </c>
      <c r="B227" s="20" t="s">
        <v>955</v>
      </c>
      <c r="C227" s="20" t="s">
        <v>1285</v>
      </c>
      <c r="D227" s="20" t="s">
        <v>17</v>
      </c>
      <c r="E227" s="16" t="s">
        <v>4</v>
      </c>
      <c r="F227" s="20"/>
      <c r="G227" s="20" t="s">
        <v>1111</v>
      </c>
      <c r="H227" s="20">
        <v>2014</v>
      </c>
      <c r="I227" s="20">
        <v>22</v>
      </c>
      <c r="J227" s="20">
        <v>3</v>
      </c>
      <c r="K227" s="29" t="s">
        <v>1385</v>
      </c>
      <c r="L227" s="20" t="s">
        <v>1563</v>
      </c>
      <c r="M227" s="20">
        <v>19</v>
      </c>
      <c r="N227" s="20">
        <v>14695944</v>
      </c>
      <c r="O227" s="20" t="s">
        <v>1493</v>
      </c>
      <c r="P227" s="1"/>
      <c r="Q227" s="20">
        <v>21</v>
      </c>
      <c r="R227" s="1"/>
      <c r="S227" s="1"/>
      <c r="T227" s="1"/>
      <c r="U227" s="1"/>
      <c r="V227" s="1" t="s">
        <v>1571</v>
      </c>
      <c r="W227" s="1" t="s">
        <v>1570</v>
      </c>
    </row>
    <row r="228" spans="1:23" ht="172.8" x14ac:dyDescent="0.3">
      <c r="A228" s="19" t="s">
        <v>946</v>
      </c>
      <c r="B228" s="20" t="s">
        <v>957</v>
      </c>
      <c r="C228" s="20" t="s">
        <v>1304</v>
      </c>
      <c r="D228" s="20" t="s">
        <v>17</v>
      </c>
      <c r="E228" s="16" t="s">
        <v>4</v>
      </c>
      <c r="F228" s="20" t="s">
        <v>1225</v>
      </c>
      <c r="G228" s="20" t="s">
        <v>1113</v>
      </c>
      <c r="H228" s="20">
        <v>2016</v>
      </c>
      <c r="I228" s="20">
        <v>13</v>
      </c>
      <c r="J228" s="20">
        <v>1</v>
      </c>
      <c r="K228" s="29" t="s">
        <v>1386</v>
      </c>
      <c r="L228" s="20"/>
      <c r="M228" s="20">
        <v>5</v>
      </c>
      <c r="N228" s="20" t="s">
        <v>1522</v>
      </c>
      <c r="O228" s="20" t="s">
        <v>1494</v>
      </c>
      <c r="P228" s="1"/>
      <c r="Q228" s="20">
        <v>12</v>
      </c>
      <c r="R228" s="1"/>
      <c r="S228" s="1"/>
      <c r="T228" s="1" t="s">
        <v>1571</v>
      </c>
      <c r="U228" s="1"/>
      <c r="V228" s="1" t="s">
        <v>1571</v>
      </c>
      <c r="W228" s="1" t="s">
        <v>1570</v>
      </c>
    </row>
    <row r="229" spans="1:23" ht="259.2" x14ac:dyDescent="0.3">
      <c r="A229" s="19" t="s">
        <v>958</v>
      </c>
      <c r="B229" s="20" t="s">
        <v>959</v>
      </c>
      <c r="C229" s="20" t="s">
        <v>1306</v>
      </c>
      <c r="D229" s="20" t="s">
        <v>17</v>
      </c>
      <c r="E229" s="16" t="s">
        <v>4</v>
      </c>
      <c r="F229" s="20" t="s">
        <v>1226</v>
      </c>
      <c r="G229" s="20" t="s">
        <v>1114</v>
      </c>
      <c r="H229" s="20">
        <v>2016</v>
      </c>
      <c r="I229" s="20">
        <v>22</v>
      </c>
      <c r="J229" s="20">
        <v>1</v>
      </c>
      <c r="K229" s="29" t="s">
        <v>1387</v>
      </c>
      <c r="L229" s="20"/>
      <c r="M229" s="20">
        <v>12</v>
      </c>
      <c r="N229" s="20">
        <v>13572334</v>
      </c>
      <c r="O229" s="20" t="s">
        <v>1495</v>
      </c>
      <c r="P229" s="1"/>
      <c r="Q229" s="20">
        <v>28</v>
      </c>
      <c r="R229" s="1"/>
      <c r="S229" s="1"/>
      <c r="T229" s="1"/>
      <c r="U229" s="1"/>
      <c r="V229" s="1" t="s">
        <v>1571</v>
      </c>
      <c r="W229" s="1" t="s">
        <v>1570</v>
      </c>
    </row>
    <row r="230" spans="1:23" ht="172.8" x14ac:dyDescent="0.3">
      <c r="A230" s="19" t="s">
        <v>960</v>
      </c>
      <c r="B230" s="20" t="s">
        <v>961</v>
      </c>
      <c r="C230" s="20" t="s">
        <v>1278</v>
      </c>
      <c r="D230" s="20" t="s">
        <v>17</v>
      </c>
      <c r="E230" s="16" t="s">
        <v>4</v>
      </c>
      <c r="F230" s="20" t="s">
        <v>1227</v>
      </c>
      <c r="G230" s="20" t="s">
        <v>1115</v>
      </c>
      <c r="H230" s="20">
        <v>2014</v>
      </c>
      <c r="I230" s="20">
        <v>49</v>
      </c>
      <c r="J230" s="20">
        <v>2</v>
      </c>
      <c r="K230" s="29" t="s">
        <v>1388</v>
      </c>
      <c r="L230" s="20"/>
      <c r="M230" s="20">
        <v>4</v>
      </c>
      <c r="N230" s="20">
        <v>3005402</v>
      </c>
      <c r="O230" s="20" t="s">
        <v>1496</v>
      </c>
      <c r="P230" s="1"/>
      <c r="Q230" s="20">
        <v>13</v>
      </c>
      <c r="R230" s="1"/>
      <c r="S230" s="1"/>
      <c r="T230" s="1"/>
      <c r="U230" s="1"/>
      <c r="V230" s="1" t="s">
        <v>1571</v>
      </c>
      <c r="W230" s="1" t="s">
        <v>1570</v>
      </c>
    </row>
    <row r="231" spans="1:23" ht="216" x14ac:dyDescent="0.3">
      <c r="A231" s="19" t="s">
        <v>962</v>
      </c>
      <c r="B231" s="20" t="s">
        <v>963</v>
      </c>
      <c r="C231" s="20" t="s">
        <v>1278</v>
      </c>
      <c r="D231" s="20" t="s">
        <v>17</v>
      </c>
      <c r="E231" s="16" t="s">
        <v>4</v>
      </c>
      <c r="F231" s="20" t="s">
        <v>1228</v>
      </c>
      <c r="G231" s="20" t="s">
        <v>1116</v>
      </c>
      <c r="H231" s="20">
        <v>2014</v>
      </c>
      <c r="I231" s="20">
        <v>49</v>
      </c>
      <c r="J231" s="20">
        <v>2</v>
      </c>
      <c r="K231" s="29" t="s">
        <v>1389</v>
      </c>
      <c r="L231" s="20"/>
      <c r="M231" s="20">
        <v>11</v>
      </c>
      <c r="N231" s="20">
        <v>3005402</v>
      </c>
      <c r="O231" s="20" t="s">
        <v>1497</v>
      </c>
      <c r="P231" s="1"/>
      <c r="Q231" s="20">
        <v>7</v>
      </c>
      <c r="R231" s="1"/>
      <c r="S231" s="1"/>
      <c r="T231" s="1"/>
      <c r="U231" s="1"/>
      <c r="V231" s="1" t="s">
        <v>1571</v>
      </c>
      <c r="W231" s="1" t="s">
        <v>1570</v>
      </c>
    </row>
    <row r="232" spans="1:23" ht="388.8" x14ac:dyDescent="0.3">
      <c r="A232" s="19" t="s">
        <v>964</v>
      </c>
      <c r="B232" s="20" t="s">
        <v>965</v>
      </c>
      <c r="C232" s="20" t="s">
        <v>1299</v>
      </c>
      <c r="D232" s="20" t="s">
        <v>17</v>
      </c>
      <c r="E232" s="16" t="s">
        <v>4</v>
      </c>
      <c r="F232" s="20" t="s">
        <v>1229</v>
      </c>
      <c r="G232" s="20" t="s">
        <v>1117</v>
      </c>
      <c r="H232" s="20">
        <v>2015</v>
      </c>
      <c r="I232" s="20">
        <v>7</v>
      </c>
      <c r="J232" s="20">
        <v>3</v>
      </c>
      <c r="K232" s="29" t="s">
        <v>1390</v>
      </c>
      <c r="L232" s="20"/>
      <c r="M232" s="20">
        <v>14</v>
      </c>
      <c r="N232" s="20">
        <v>18038417</v>
      </c>
      <c r="O232" s="20" t="s">
        <v>1498</v>
      </c>
      <c r="P232" s="1"/>
      <c r="Q232" s="20">
        <v>11</v>
      </c>
      <c r="R232" s="1"/>
      <c r="S232" s="1"/>
      <c r="T232" s="1"/>
      <c r="U232" s="1"/>
      <c r="V232" s="1" t="s">
        <v>1571</v>
      </c>
      <c r="W232" s="1" t="s">
        <v>1570</v>
      </c>
    </row>
    <row r="233" spans="1:23" ht="172.8" x14ac:dyDescent="0.3">
      <c r="A233" s="19" t="s">
        <v>966</v>
      </c>
      <c r="B233" s="20" t="s">
        <v>967</v>
      </c>
      <c r="C233" s="20" t="s">
        <v>1307</v>
      </c>
      <c r="D233" s="20" t="s">
        <v>17</v>
      </c>
      <c r="E233" s="16" t="s">
        <v>4</v>
      </c>
      <c r="F233" s="20" t="s">
        <v>1230</v>
      </c>
      <c r="G233" s="20" t="s">
        <v>1118</v>
      </c>
      <c r="H233" s="20">
        <v>2016</v>
      </c>
      <c r="I233" s="20">
        <v>46</v>
      </c>
      <c r="J233" s="20">
        <v>1</v>
      </c>
      <c r="K233" s="29" t="s">
        <v>1391</v>
      </c>
      <c r="L233" s="20"/>
      <c r="M233" s="20">
        <v>4</v>
      </c>
      <c r="N233" s="20">
        <v>10632921</v>
      </c>
      <c r="O233" s="20" t="s">
        <v>1499</v>
      </c>
      <c r="P233" s="1"/>
      <c r="Q233" s="20">
        <v>11</v>
      </c>
      <c r="R233" s="1"/>
      <c r="S233" s="1"/>
      <c r="T233" s="1"/>
      <c r="U233" s="1"/>
      <c r="V233" s="1" t="s">
        <v>1571</v>
      </c>
      <c r="W233" s="1" t="s">
        <v>1570</v>
      </c>
    </row>
    <row r="234" spans="1:23" ht="316.8" x14ac:dyDescent="0.3">
      <c r="A234" s="19" t="s">
        <v>968</v>
      </c>
      <c r="B234" s="20" t="s">
        <v>969</v>
      </c>
      <c r="C234" s="20" t="s">
        <v>1274</v>
      </c>
      <c r="D234" s="20" t="s">
        <v>17</v>
      </c>
      <c r="E234" s="16" t="s">
        <v>4</v>
      </c>
      <c r="F234" s="20" t="s">
        <v>1231</v>
      </c>
      <c r="G234" s="20" t="s">
        <v>1119</v>
      </c>
      <c r="H234" s="20">
        <v>2016</v>
      </c>
      <c r="I234" s="20">
        <v>121</v>
      </c>
      <c r="J234" s="20">
        <v>4</v>
      </c>
      <c r="K234" s="29" t="s">
        <v>1392</v>
      </c>
      <c r="L234" s="20" t="s">
        <v>1564</v>
      </c>
      <c r="M234" s="20">
        <v>11</v>
      </c>
      <c r="N234" s="20">
        <v>12120014</v>
      </c>
      <c r="O234" s="20" t="s">
        <v>1500</v>
      </c>
      <c r="P234" s="1"/>
      <c r="Q234" s="20">
        <v>21</v>
      </c>
      <c r="R234" s="1"/>
      <c r="S234" s="1"/>
      <c r="T234" s="1"/>
      <c r="U234" s="1"/>
      <c r="V234" s="1" t="s">
        <v>1571</v>
      </c>
      <c r="W234" s="1" t="s">
        <v>1570</v>
      </c>
    </row>
    <row r="235" spans="1:23" ht="244.8" x14ac:dyDescent="0.3">
      <c r="A235" s="19" t="s">
        <v>970</v>
      </c>
      <c r="B235" s="20" t="s">
        <v>971</v>
      </c>
      <c r="C235" s="20" t="s">
        <v>1308</v>
      </c>
      <c r="D235" s="20" t="s">
        <v>17</v>
      </c>
      <c r="E235" s="16" t="s">
        <v>4</v>
      </c>
      <c r="F235" s="20" t="s">
        <v>1232</v>
      </c>
      <c r="G235" s="20" t="s">
        <v>1120</v>
      </c>
      <c r="H235" s="20">
        <v>2016</v>
      </c>
      <c r="I235" s="20">
        <v>56</v>
      </c>
      <c r="J235" s="20"/>
      <c r="K235" s="29" t="s">
        <v>1393</v>
      </c>
      <c r="L235" s="20" t="s">
        <v>1565</v>
      </c>
      <c r="M235" s="20">
        <v>33</v>
      </c>
      <c r="N235" s="20">
        <v>1973975</v>
      </c>
      <c r="O235" s="20" t="s">
        <v>1501</v>
      </c>
      <c r="P235" s="1"/>
      <c r="Q235" s="20">
        <v>10</v>
      </c>
      <c r="R235" s="1"/>
      <c r="S235" s="1"/>
      <c r="T235" s="1"/>
      <c r="U235" s="1"/>
      <c r="V235" s="1" t="s">
        <v>1571</v>
      </c>
      <c r="W235" s="1" t="s">
        <v>1570</v>
      </c>
    </row>
    <row r="236" spans="1:23" ht="216" x14ac:dyDescent="0.3">
      <c r="A236" s="19" t="s">
        <v>972</v>
      </c>
      <c r="B236" s="20" t="s">
        <v>973</v>
      </c>
      <c r="C236" s="20" t="s">
        <v>1309</v>
      </c>
      <c r="D236" s="20" t="s">
        <v>17</v>
      </c>
      <c r="E236" s="16" t="s">
        <v>4</v>
      </c>
      <c r="F236" s="20" t="s">
        <v>1233</v>
      </c>
      <c r="G236" s="20" t="s">
        <v>1121</v>
      </c>
      <c r="H236" s="20">
        <v>2014</v>
      </c>
      <c r="I236" s="20">
        <v>21</v>
      </c>
      <c r="J236" s="20">
        <v>2</v>
      </c>
      <c r="K236" s="29" t="s">
        <v>1394</v>
      </c>
      <c r="L236" s="20"/>
      <c r="M236" s="20">
        <v>2</v>
      </c>
      <c r="N236" s="20">
        <v>12311952</v>
      </c>
      <c r="O236" s="20" t="s">
        <v>1502</v>
      </c>
      <c r="P236" s="1"/>
      <c r="Q236" s="20">
        <v>13</v>
      </c>
      <c r="R236" s="1"/>
      <c r="S236" s="1"/>
      <c r="T236" s="1"/>
      <c r="U236" s="1"/>
      <c r="V236" s="1" t="s">
        <v>1571</v>
      </c>
      <c r="W236" s="1" t="s">
        <v>1570</v>
      </c>
    </row>
    <row r="237" spans="1:23" ht="187.2" x14ac:dyDescent="0.3">
      <c r="A237" s="19" t="s">
        <v>974</v>
      </c>
      <c r="B237" s="20" t="s">
        <v>975</v>
      </c>
      <c r="C237" s="20" t="s">
        <v>1302</v>
      </c>
      <c r="D237" s="20" t="s">
        <v>17</v>
      </c>
      <c r="E237" s="16" t="s">
        <v>4</v>
      </c>
      <c r="F237" s="20" t="s">
        <v>1234</v>
      </c>
      <c r="G237" s="20" t="s">
        <v>1122</v>
      </c>
      <c r="H237" s="20">
        <v>2015</v>
      </c>
      <c r="I237" s="20">
        <v>47</v>
      </c>
      <c r="J237" s="20">
        <v>6</v>
      </c>
      <c r="K237" s="29" t="s">
        <v>1395</v>
      </c>
      <c r="L237" s="20"/>
      <c r="M237" s="20">
        <v>11</v>
      </c>
      <c r="N237" s="20">
        <v>491225</v>
      </c>
      <c r="O237" s="20"/>
      <c r="P237" s="1"/>
      <c r="Q237" s="20">
        <v>31</v>
      </c>
      <c r="R237" s="1"/>
      <c r="S237" s="1"/>
      <c r="T237" s="1"/>
      <c r="U237" s="1"/>
      <c r="V237" s="1" t="s">
        <v>1571</v>
      </c>
      <c r="W237" s="1" t="s">
        <v>1570</v>
      </c>
    </row>
    <row r="238" spans="1:23" ht="273.60000000000002" x14ac:dyDescent="0.3">
      <c r="A238" s="19" t="s">
        <v>976</v>
      </c>
      <c r="B238" s="20" t="s">
        <v>977</v>
      </c>
      <c r="C238" s="20" t="s">
        <v>1300</v>
      </c>
      <c r="D238" s="20" t="s">
        <v>17</v>
      </c>
      <c r="E238" s="16" t="s">
        <v>4</v>
      </c>
      <c r="F238" s="20" t="s">
        <v>1235</v>
      </c>
      <c r="G238" s="20" t="s">
        <v>1123</v>
      </c>
      <c r="H238" s="20">
        <v>2015</v>
      </c>
      <c r="I238" s="20">
        <v>10</v>
      </c>
      <c r="J238" s="20">
        <v>2</v>
      </c>
      <c r="K238" s="29" t="s">
        <v>1396</v>
      </c>
      <c r="L238" s="20"/>
      <c r="M238" s="20">
        <v>17</v>
      </c>
      <c r="N238" s="20">
        <v>18425135</v>
      </c>
      <c r="O238" s="20"/>
      <c r="P238" s="1"/>
      <c r="Q238" s="20">
        <v>11</v>
      </c>
      <c r="R238" s="1"/>
      <c r="S238" s="1"/>
      <c r="T238" s="1"/>
      <c r="U238" s="1"/>
      <c r="V238" s="1" t="s">
        <v>1571</v>
      </c>
      <c r="W238" s="1" t="s">
        <v>1570</v>
      </c>
    </row>
    <row r="239" spans="1:23" ht="129.6" x14ac:dyDescent="0.3">
      <c r="A239" s="19" t="s">
        <v>978</v>
      </c>
      <c r="B239" s="20" t="s">
        <v>979</v>
      </c>
      <c r="C239" s="20" t="s">
        <v>1310</v>
      </c>
      <c r="D239" s="20" t="s">
        <v>17</v>
      </c>
      <c r="E239" s="16" t="s">
        <v>4</v>
      </c>
      <c r="F239" s="20"/>
      <c r="G239" s="20" t="s">
        <v>1124</v>
      </c>
      <c r="H239" s="20">
        <v>2015</v>
      </c>
      <c r="I239" s="20">
        <v>55</v>
      </c>
      <c r="J239" s="20">
        <v>2</v>
      </c>
      <c r="K239" s="29" t="s">
        <v>1397</v>
      </c>
      <c r="L239" s="20"/>
      <c r="M239" s="20">
        <v>11</v>
      </c>
      <c r="N239" s="20">
        <v>380199</v>
      </c>
      <c r="O239" s="20" t="s">
        <v>1503</v>
      </c>
      <c r="P239" s="1"/>
      <c r="Q239" s="20">
        <v>21</v>
      </c>
      <c r="R239" s="1"/>
      <c r="S239" s="1"/>
      <c r="T239" s="1"/>
      <c r="U239" s="1"/>
      <c r="V239" s="1" t="s">
        <v>1571</v>
      </c>
      <c r="W239" s="1" t="s">
        <v>1570</v>
      </c>
    </row>
    <row r="240" spans="1:23" ht="172.8" x14ac:dyDescent="0.3">
      <c r="A240" s="19" t="s">
        <v>980</v>
      </c>
      <c r="B240" s="20" t="s">
        <v>981</v>
      </c>
      <c r="C240" s="20" t="s">
        <v>1292</v>
      </c>
      <c r="D240" s="20" t="s">
        <v>17</v>
      </c>
      <c r="E240" s="16" t="s">
        <v>4</v>
      </c>
      <c r="F240" s="20" t="s">
        <v>1236</v>
      </c>
      <c r="G240" s="20" t="s">
        <v>1125</v>
      </c>
      <c r="H240" s="20">
        <v>2016</v>
      </c>
      <c r="I240" s="20">
        <v>116</v>
      </c>
      <c r="J240" s="20">
        <v>2</v>
      </c>
      <c r="K240" s="29" t="s">
        <v>1398</v>
      </c>
      <c r="L240" s="20"/>
      <c r="M240" s="20">
        <v>6</v>
      </c>
      <c r="N240" s="20">
        <v>167223</v>
      </c>
      <c r="O240" s="20" t="s">
        <v>1504</v>
      </c>
      <c r="P240" s="1"/>
      <c r="Q240" s="20">
        <v>11</v>
      </c>
      <c r="R240" s="1"/>
      <c r="S240" s="1"/>
      <c r="T240" s="1"/>
      <c r="U240" s="1"/>
      <c r="V240" s="1" t="s">
        <v>1571</v>
      </c>
      <c r="W240" s="1" t="s">
        <v>1570</v>
      </c>
    </row>
    <row r="241" spans="1:23" ht="216" x14ac:dyDescent="0.3">
      <c r="A241" s="19" t="s">
        <v>982</v>
      </c>
      <c r="B241" s="20" t="s">
        <v>983</v>
      </c>
      <c r="C241" s="20" t="s">
        <v>1279</v>
      </c>
      <c r="D241" s="20" t="s">
        <v>17</v>
      </c>
      <c r="E241" s="16" t="s">
        <v>4</v>
      </c>
      <c r="F241" s="20" t="s">
        <v>1237</v>
      </c>
      <c r="G241" s="20" t="s">
        <v>1126</v>
      </c>
      <c r="H241" s="20">
        <v>2013</v>
      </c>
      <c r="I241" s="20">
        <v>7</v>
      </c>
      <c r="J241" s="20">
        <v>2</v>
      </c>
      <c r="K241" s="29" t="s">
        <v>1399</v>
      </c>
      <c r="L241" s="20"/>
      <c r="M241" s="20">
        <v>27</v>
      </c>
      <c r="N241" s="20">
        <v>18024866</v>
      </c>
      <c r="O241" s="20"/>
      <c r="P241" s="1"/>
      <c r="Q241" s="20">
        <v>20</v>
      </c>
      <c r="R241" s="1"/>
      <c r="S241" s="1"/>
      <c r="T241" s="1"/>
      <c r="U241" s="1"/>
      <c r="V241" s="1" t="s">
        <v>1571</v>
      </c>
      <c r="W241" s="1" t="s">
        <v>1570</v>
      </c>
    </row>
    <row r="242" spans="1:23" ht="216" x14ac:dyDescent="0.3">
      <c r="A242" s="19" t="s">
        <v>978</v>
      </c>
      <c r="B242" s="20" t="s">
        <v>984</v>
      </c>
      <c r="C242" s="20" t="s">
        <v>1274</v>
      </c>
      <c r="D242" s="20" t="s">
        <v>17</v>
      </c>
      <c r="E242" s="16" t="s">
        <v>4</v>
      </c>
      <c r="F242" s="20" t="s">
        <v>1238</v>
      </c>
      <c r="G242" s="20" t="s">
        <v>1127</v>
      </c>
      <c r="H242" s="20">
        <v>2012</v>
      </c>
      <c r="I242" s="20">
        <v>117</v>
      </c>
      <c r="J242" s="20">
        <v>1</v>
      </c>
      <c r="K242" s="29" t="s">
        <v>1400</v>
      </c>
      <c r="L242" s="20"/>
      <c r="M242" s="20">
        <v>17</v>
      </c>
      <c r="N242" s="20">
        <v>12120014</v>
      </c>
      <c r="O242" s="20"/>
      <c r="P242" s="1"/>
      <c r="Q242" s="20">
        <v>22</v>
      </c>
      <c r="R242" s="1"/>
      <c r="S242" s="1"/>
      <c r="T242" s="1"/>
      <c r="U242" s="1"/>
      <c r="V242" s="1" t="s">
        <v>1571</v>
      </c>
      <c r="W242" s="1" t="s">
        <v>1570</v>
      </c>
    </row>
    <row r="243" spans="1:23" ht="288" x14ac:dyDescent="0.3">
      <c r="A243" s="19" t="s">
        <v>985</v>
      </c>
      <c r="B243" s="20" t="s">
        <v>986</v>
      </c>
      <c r="C243" s="20" t="s">
        <v>1290</v>
      </c>
      <c r="D243" s="20" t="s">
        <v>3</v>
      </c>
      <c r="E243" s="16" t="s">
        <v>4</v>
      </c>
      <c r="F243" s="20" t="s">
        <v>1239</v>
      </c>
      <c r="G243" s="20" t="s">
        <v>1128</v>
      </c>
      <c r="H243" s="20">
        <v>2011</v>
      </c>
      <c r="I243" s="20">
        <v>47</v>
      </c>
      <c r="J243" s="20">
        <v>4</v>
      </c>
      <c r="K243" s="29" t="s">
        <v>1401</v>
      </c>
      <c r="L243" s="20"/>
      <c r="M243" s="20">
        <v>8</v>
      </c>
      <c r="N243" s="20">
        <v>380288</v>
      </c>
      <c r="O243" s="20"/>
      <c r="P243" s="1"/>
      <c r="Q243" s="20">
        <v>23</v>
      </c>
      <c r="R243" s="1"/>
      <c r="S243" s="1"/>
      <c r="T243" s="1" t="s">
        <v>1571</v>
      </c>
      <c r="U243" s="1"/>
      <c r="V243" s="1" t="s">
        <v>1571</v>
      </c>
      <c r="W243" s="1" t="s">
        <v>1570</v>
      </c>
    </row>
    <row r="244" spans="1:23" ht="187.2" x14ac:dyDescent="0.3">
      <c r="A244" s="19" t="s">
        <v>987</v>
      </c>
      <c r="B244" s="20" t="s">
        <v>988</v>
      </c>
      <c r="C244" s="20" t="s">
        <v>1269</v>
      </c>
      <c r="D244" s="20" t="s">
        <v>17</v>
      </c>
      <c r="E244" s="16" t="s">
        <v>4</v>
      </c>
      <c r="F244" s="20" t="s">
        <v>1240</v>
      </c>
      <c r="G244" s="20" t="s">
        <v>1129</v>
      </c>
      <c r="H244" s="20">
        <v>2012</v>
      </c>
      <c r="I244" s="20">
        <v>29</v>
      </c>
      <c r="J244" s="20">
        <v>5</v>
      </c>
      <c r="K244" s="29" t="s">
        <v>1402</v>
      </c>
      <c r="L244" s="20" t="s">
        <v>1566</v>
      </c>
      <c r="M244" s="20">
        <v>46</v>
      </c>
      <c r="N244" s="20">
        <v>2642751</v>
      </c>
      <c r="O244" s="20" t="s">
        <v>1505</v>
      </c>
      <c r="P244" s="1"/>
      <c r="Q244" s="20">
        <v>8</v>
      </c>
      <c r="R244" s="1"/>
      <c r="S244" s="1"/>
      <c r="T244" s="1"/>
      <c r="U244" s="1"/>
      <c r="V244" s="1" t="s">
        <v>1571</v>
      </c>
      <c r="W244" s="1" t="s">
        <v>1570</v>
      </c>
    </row>
    <row r="245" spans="1:23" ht="409.6" x14ac:dyDescent="0.3">
      <c r="A245" s="19" t="s">
        <v>989</v>
      </c>
      <c r="B245" s="20" t="s">
        <v>990</v>
      </c>
      <c r="C245" s="20" t="s">
        <v>1274</v>
      </c>
      <c r="D245" s="20" t="s">
        <v>3</v>
      </c>
      <c r="E245" s="16" t="s">
        <v>4</v>
      </c>
      <c r="F245" s="20" t="s">
        <v>1241</v>
      </c>
      <c r="G245" s="20" t="s">
        <v>1130</v>
      </c>
      <c r="H245" s="20">
        <v>2011</v>
      </c>
      <c r="I245" s="20">
        <v>116</v>
      </c>
      <c r="J245" s="20">
        <v>3</v>
      </c>
      <c r="K245" s="29" t="s">
        <v>1403</v>
      </c>
      <c r="L245" s="20"/>
      <c r="M245" s="20">
        <v>7</v>
      </c>
      <c r="N245" s="20">
        <v>12120014</v>
      </c>
      <c r="O245" s="20"/>
      <c r="P245" s="1"/>
      <c r="Q245" s="20">
        <v>23</v>
      </c>
      <c r="R245" s="1"/>
      <c r="S245" s="1"/>
      <c r="T245" s="1"/>
      <c r="U245" s="1"/>
      <c r="V245" s="1" t="s">
        <v>1571</v>
      </c>
      <c r="W245" s="1" t="s">
        <v>1570</v>
      </c>
    </row>
    <row r="246" spans="1:23" ht="259.2" x14ac:dyDescent="0.3">
      <c r="A246" s="19" t="s">
        <v>991</v>
      </c>
      <c r="B246" s="20" t="s">
        <v>992</v>
      </c>
      <c r="C246" s="20" t="s">
        <v>1290</v>
      </c>
      <c r="D246" s="20" t="s">
        <v>3</v>
      </c>
      <c r="E246" s="16" t="s">
        <v>4</v>
      </c>
      <c r="F246" s="20" t="s">
        <v>1242</v>
      </c>
      <c r="G246" s="20" t="s">
        <v>1131</v>
      </c>
      <c r="H246" s="20">
        <v>2011</v>
      </c>
      <c r="I246" s="20">
        <v>47</v>
      </c>
      <c r="J246" s="20">
        <v>4</v>
      </c>
      <c r="K246" s="29" t="s">
        <v>1404</v>
      </c>
      <c r="L246" s="20"/>
      <c r="M246" s="20">
        <v>42</v>
      </c>
      <c r="N246" s="20">
        <v>380288</v>
      </c>
      <c r="O246" s="20"/>
      <c r="P246" s="1"/>
      <c r="Q246" s="20">
        <v>27</v>
      </c>
      <c r="R246" s="1"/>
      <c r="S246" s="1"/>
      <c r="T246" s="1" t="s">
        <v>1571</v>
      </c>
      <c r="U246" s="1"/>
      <c r="V246" s="1" t="s">
        <v>1571</v>
      </c>
      <c r="W246" s="1" t="s">
        <v>1570</v>
      </c>
    </row>
    <row r="247" spans="1:23" ht="230.4" x14ac:dyDescent="0.3">
      <c r="A247" s="19" t="s">
        <v>993</v>
      </c>
      <c r="B247" s="20" t="s">
        <v>994</v>
      </c>
      <c r="C247" s="20" t="s">
        <v>1278</v>
      </c>
      <c r="D247" s="20" t="s">
        <v>17</v>
      </c>
      <c r="E247" s="16" t="s">
        <v>4</v>
      </c>
      <c r="F247" s="20" t="s">
        <v>1243</v>
      </c>
      <c r="G247" s="20" t="s">
        <v>1132</v>
      </c>
      <c r="H247" s="20">
        <v>2011</v>
      </c>
      <c r="I247" s="20">
        <v>46</v>
      </c>
      <c r="J247" s="20">
        <v>2</v>
      </c>
      <c r="K247" s="29" t="s">
        <v>1405</v>
      </c>
      <c r="L247" s="20"/>
      <c r="M247" s="20">
        <v>2</v>
      </c>
      <c r="N247" s="20">
        <v>3005402</v>
      </c>
      <c r="O247" s="20" t="s">
        <v>1506</v>
      </c>
      <c r="P247" s="1"/>
      <c r="Q247" s="20">
        <v>11</v>
      </c>
      <c r="R247" s="1"/>
      <c r="S247" s="1"/>
      <c r="T247" s="1"/>
      <c r="U247" s="1"/>
      <c r="V247" s="1" t="s">
        <v>1571</v>
      </c>
      <c r="W247" s="1" t="s">
        <v>1570</v>
      </c>
    </row>
    <row r="248" spans="1:23" ht="172.8" x14ac:dyDescent="0.3">
      <c r="A248" s="19" t="s">
        <v>995</v>
      </c>
      <c r="B248" s="20" t="s">
        <v>996</v>
      </c>
      <c r="C248" s="20" t="s">
        <v>1278</v>
      </c>
      <c r="D248" s="20" t="s">
        <v>17</v>
      </c>
      <c r="E248" s="16" t="s">
        <v>4</v>
      </c>
      <c r="F248" s="20" t="s">
        <v>1244</v>
      </c>
      <c r="G248" s="20" t="s">
        <v>1133</v>
      </c>
      <c r="H248" s="20">
        <v>2011</v>
      </c>
      <c r="I248" s="20">
        <v>46</v>
      </c>
      <c r="J248" s="20">
        <v>2</v>
      </c>
      <c r="K248" s="29" t="s">
        <v>1406</v>
      </c>
      <c r="L248" s="20"/>
      <c r="M248" s="20">
        <v>5</v>
      </c>
      <c r="N248" s="20">
        <v>3005402</v>
      </c>
      <c r="O248" s="20" t="s">
        <v>1507</v>
      </c>
      <c r="P248" s="1"/>
      <c r="Q248" s="20">
        <v>13</v>
      </c>
      <c r="R248" s="1"/>
      <c r="S248" s="1"/>
      <c r="T248" s="1"/>
      <c r="U248" s="1"/>
      <c r="V248" s="1" t="s">
        <v>1571</v>
      </c>
      <c r="W248" s="1" t="s">
        <v>1570</v>
      </c>
    </row>
    <row r="249" spans="1:23" ht="374.4" x14ac:dyDescent="0.3">
      <c r="A249" s="19" t="s">
        <v>997</v>
      </c>
      <c r="B249" s="20" t="s">
        <v>998</v>
      </c>
      <c r="C249" s="20" t="s">
        <v>1311</v>
      </c>
      <c r="D249" s="20" t="s">
        <v>17</v>
      </c>
      <c r="E249" s="16" t="s">
        <v>4</v>
      </c>
      <c r="F249" s="20" t="s">
        <v>1245</v>
      </c>
      <c r="G249" s="20" t="s">
        <v>1134</v>
      </c>
      <c r="H249" s="20">
        <v>2011</v>
      </c>
      <c r="I249" s="20">
        <v>45</v>
      </c>
      <c r="J249" s="20">
        <v>4</v>
      </c>
      <c r="K249" s="29" t="s">
        <v>1407</v>
      </c>
      <c r="L249" s="20"/>
      <c r="M249" s="20">
        <v>24</v>
      </c>
      <c r="N249" s="20">
        <v>13600591</v>
      </c>
      <c r="O249" s="20" t="s">
        <v>1508</v>
      </c>
      <c r="P249" s="1"/>
      <c r="Q249" s="20">
        <v>12</v>
      </c>
      <c r="R249" s="1"/>
      <c r="S249" s="1"/>
      <c r="T249" s="1"/>
      <c r="U249" s="1"/>
      <c r="V249" s="1" t="s">
        <v>1571</v>
      </c>
      <c r="W249" s="1" t="s">
        <v>1570</v>
      </c>
    </row>
    <row r="250" spans="1:23" ht="360" x14ac:dyDescent="0.3">
      <c r="A250" s="19" t="s">
        <v>978</v>
      </c>
      <c r="B250" s="20" t="s">
        <v>999</v>
      </c>
      <c r="C250" s="20" t="s">
        <v>1290</v>
      </c>
      <c r="D250" s="20" t="s">
        <v>3</v>
      </c>
      <c r="E250" s="16" t="s">
        <v>4</v>
      </c>
      <c r="F250" s="20" t="s">
        <v>1246</v>
      </c>
      <c r="G250" s="20" t="s">
        <v>1135</v>
      </c>
      <c r="H250" s="20">
        <v>2011</v>
      </c>
      <c r="I250" s="20">
        <v>47</v>
      </c>
      <c r="J250" s="20">
        <v>4</v>
      </c>
      <c r="K250" s="29" t="s">
        <v>1408</v>
      </c>
      <c r="L250" s="20"/>
      <c r="M250" s="20">
        <v>25</v>
      </c>
      <c r="N250" s="20">
        <v>380288</v>
      </c>
      <c r="O250" s="20"/>
      <c r="P250" s="1"/>
      <c r="Q250" s="20">
        <v>30</v>
      </c>
      <c r="R250" s="1"/>
      <c r="S250" s="1"/>
      <c r="T250" s="1" t="s">
        <v>1571</v>
      </c>
      <c r="U250" s="1"/>
      <c r="V250" s="1" t="s">
        <v>1571</v>
      </c>
      <c r="W250" s="1" t="s">
        <v>1570</v>
      </c>
    </row>
    <row r="251" spans="1:23" ht="273.60000000000002" x14ac:dyDescent="0.3">
      <c r="A251" s="19" t="s">
        <v>1000</v>
      </c>
      <c r="B251" s="20" t="s">
        <v>1001</v>
      </c>
      <c r="C251" s="20" t="s">
        <v>1299</v>
      </c>
      <c r="D251" s="20" t="s">
        <v>17</v>
      </c>
      <c r="E251" s="16" t="s">
        <v>4</v>
      </c>
      <c r="F251" s="20" t="s">
        <v>1247</v>
      </c>
      <c r="G251" s="20" t="s">
        <v>1136</v>
      </c>
      <c r="H251" s="20">
        <v>2013</v>
      </c>
      <c r="I251" s="20">
        <v>5</v>
      </c>
      <c r="J251" s="20">
        <v>1</v>
      </c>
      <c r="K251" s="29" t="s">
        <v>1409</v>
      </c>
      <c r="L251" s="20" t="s">
        <v>1567</v>
      </c>
      <c r="M251" s="20">
        <v>7</v>
      </c>
      <c r="N251" s="20">
        <v>18038417</v>
      </c>
      <c r="O251" s="20" t="s">
        <v>1509</v>
      </c>
      <c r="P251" s="1"/>
      <c r="Q251" s="20">
        <v>16</v>
      </c>
      <c r="R251" s="1"/>
      <c r="S251" s="1"/>
      <c r="T251" s="1"/>
      <c r="U251" s="1"/>
      <c r="V251" s="1" t="s">
        <v>1571</v>
      </c>
      <c r="W251" s="1" t="s">
        <v>1570</v>
      </c>
    </row>
    <row r="252" spans="1:23" ht="409.6" x14ac:dyDescent="0.3">
      <c r="A252" s="19" t="s">
        <v>1002</v>
      </c>
      <c r="B252" s="20" t="s">
        <v>1003</v>
      </c>
      <c r="C252" s="20" t="s">
        <v>1294</v>
      </c>
      <c r="D252" s="20" t="s">
        <v>17</v>
      </c>
      <c r="E252" s="16" t="s">
        <v>4</v>
      </c>
      <c r="F252" s="20" t="s">
        <v>1248</v>
      </c>
      <c r="G252" s="20" t="s">
        <v>1137</v>
      </c>
      <c r="H252" s="20">
        <v>2011</v>
      </c>
      <c r="I252" s="20">
        <v>19</v>
      </c>
      <c r="J252" s="20">
        <v>4</v>
      </c>
      <c r="K252" s="29" t="s">
        <v>1410</v>
      </c>
      <c r="L252" s="20"/>
      <c r="M252" s="20">
        <v>27</v>
      </c>
      <c r="N252" s="20">
        <v>12108812</v>
      </c>
      <c r="O252" s="20"/>
      <c r="P252" s="1"/>
      <c r="Q252" s="20">
        <v>10</v>
      </c>
      <c r="R252" s="1"/>
      <c r="S252" s="1"/>
      <c r="T252" s="1"/>
      <c r="U252" s="1"/>
      <c r="V252" s="1" t="s">
        <v>1571</v>
      </c>
      <c r="W252" s="1" t="s">
        <v>1570</v>
      </c>
    </row>
    <row r="253" spans="1:23" ht="216" x14ac:dyDescent="0.3">
      <c r="A253" s="19" t="s">
        <v>1004</v>
      </c>
      <c r="B253" s="20" t="s">
        <v>1005</v>
      </c>
      <c r="C253" s="20" t="s">
        <v>1273</v>
      </c>
      <c r="D253" s="20" t="s">
        <v>17</v>
      </c>
      <c r="E253" s="16" t="s">
        <v>4</v>
      </c>
      <c r="F253" s="20" t="s">
        <v>1249</v>
      </c>
      <c r="G253" s="20" t="s">
        <v>1138</v>
      </c>
      <c r="H253" s="20">
        <v>2014</v>
      </c>
      <c r="I253" s="20">
        <v>12</v>
      </c>
      <c r="J253" s="20">
        <v>3</v>
      </c>
      <c r="K253" s="29" t="s">
        <v>1411</v>
      </c>
      <c r="L253" s="20"/>
      <c r="M253" s="20">
        <v>2</v>
      </c>
      <c r="N253" s="20">
        <v>15815374</v>
      </c>
      <c r="O253" s="20" t="s">
        <v>1510</v>
      </c>
      <c r="P253" s="1"/>
      <c r="Q253" s="20">
        <v>13</v>
      </c>
      <c r="R253" s="1"/>
      <c r="S253" s="1"/>
      <c r="T253" s="1"/>
      <c r="U253" s="1"/>
      <c r="V253" s="1" t="s">
        <v>1571</v>
      </c>
      <c r="W253" s="1" t="s">
        <v>1570</v>
      </c>
    </row>
    <row r="254" spans="1:23" ht="273.60000000000002" x14ac:dyDescent="0.3">
      <c r="A254" s="19" t="s">
        <v>1006</v>
      </c>
      <c r="B254" s="20" t="s">
        <v>1007</v>
      </c>
      <c r="C254" s="20" t="s">
        <v>1294</v>
      </c>
      <c r="D254" s="20" t="s">
        <v>17</v>
      </c>
      <c r="E254" s="16" t="s">
        <v>4</v>
      </c>
      <c r="F254" s="20" t="s">
        <v>1250</v>
      </c>
      <c r="G254" s="20" t="s">
        <v>1139</v>
      </c>
      <c r="H254" s="20">
        <v>2012</v>
      </c>
      <c r="I254" s="20">
        <v>20</v>
      </c>
      <c r="J254" s="20">
        <v>4</v>
      </c>
      <c r="K254" s="29" t="s">
        <v>1412</v>
      </c>
      <c r="L254" s="20"/>
      <c r="M254" s="20">
        <v>5</v>
      </c>
      <c r="N254" s="20">
        <v>12108812</v>
      </c>
      <c r="O254" s="20"/>
      <c r="P254" s="1"/>
      <c r="Q254" s="20">
        <v>12</v>
      </c>
      <c r="R254" s="1"/>
      <c r="S254" s="1"/>
      <c r="T254" s="1"/>
      <c r="U254" s="1"/>
      <c r="V254" s="1" t="s">
        <v>1571</v>
      </c>
      <c r="W254" s="1" t="s">
        <v>1570</v>
      </c>
    </row>
    <row r="255" spans="1:23" ht="273.60000000000002" x14ac:dyDescent="0.3">
      <c r="A255" s="19" t="s">
        <v>1008</v>
      </c>
      <c r="B255" s="20" t="s">
        <v>1009</v>
      </c>
      <c r="C255" s="20" t="s">
        <v>1290</v>
      </c>
      <c r="D255" s="20" t="s">
        <v>3</v>
      </c>
      <c r="E255" s="16" t="s">
        <v>4</v>
      </c>
      <c r="F255" s="20" t="s">
        <v>1251</v>
      </c>
      <c r="G255" s="20" t="s">
        <v>1140</v>
      </c>
      <c r="H255" s="20">
        <v>2011</v>
      </c>
      <c r="I255" s="20">
        <v>47</v>
      </c>
      <c r="J255" s="20">
        <v>4</v>
      </c>
      <c r="K255" s="29" t="s">
        <v>1413</v>
      </c>
      <c r="L255" s="20"/>
      <c r="M255" s="20">
        <v>37</v>
      </c>
      <c r="N255" s="20">
        <v>380288</v>
      </c>
      <c r="O255" s="20"/>
      <c r="P255" s="1"/>
      <c r="Q255" s="20">
        <v>26</v>
      </c>
      <c r="R255" s="1"/>
      <c r="S255" s="1"/>
      <c r="T255" s="1"/>
      <c r="U255" s="1"/>
      <c r="V255" s="1" t="s">
        <v>1571</v>
      </c>
      <c r="W255" s="1" t="s">
        <v>1570</v>
      </c>
    </row>
    <row r="256" spans="1:23" ht="172.8" x14ac:dyDescent="0.3">
      <c r="A256" s="19" t="s">
        <v>1010</v>
      </c>
      <c r="B256" s="20" t="s">
        <v>1011</v>
      </c>
      <c r="C256" s="20" t="s">
        <v>1312</v>
      </c>
      <c r="D256" s="20" t="s">
        <v>17</v>
      </c>
      <c r="E256" s="16" t="s">
        <v>4</v>
      </c>
      <c r="F256" s="20" t="s">
        <v>1252</v>
      </c>
      <c r="G256" s="20" t="s">
        <v>1141</v>
      </c>
      <c r="H256" s="20">
        <v>2013</v>
      </c>
      <c r="I256" s="20">
        <v>65</v>
      </c>
      <c r="J256" s="20">
        <v>4</v>
      </c>
      <c r="K256" s="29" t="s">
        <v>1414</v>
      </c>
      <c r="L256" s="20"/>
      <c r="M256" s="20">
        <v>0</v>
      </c>
      <c r="N256" s="20">
        <v>167193</v>
      </c>
      <c r="O256" s="20"/>
      <c r="P256" s="1"/>
      <c r="Q256" s="20">
        <v>24</v>
      </c>
      <c r="R256" s="1"/>
      <c r="S256" s="1"/>
      <c r="T256" s="1"/>
      <c r="U256" s="1"/>
      <c r="V256" s="1" t="s">
        <v>1571</v>
      </c>
      <c r="W256" s="1" t="s">
        <v>1570</v>
      </c>
    </row>
    <row r="257" spans="1:23" ht="288" x14ac:dyDescent="0.3">
      <c r="A257" s="19" t="s">
        <v>1012</v>
      </c>
      <c r="B257" s="20" t="s">
        <v>1013</v>
      </c>
      <c r="C257" s="20" t="s">
        <v>1274</v>
      </c>
      <c r="D257" s="20" t="s">
        <v>17</v>
      </c>
      <c r="E257" s="16" t="s">
        <v>4</v>
      </c>
      <c r="F257" s="20" t="s">
        <v>1253</v>
      </c>
      <c r="G257" s="20" t="s">
        <v>1142</v>
      </c>
      <c r="H257" s="20">
        <v>2013</v>
      </c>
      <c r="I257" s="20">
        <v>118</v>
      </c>
      <c r="J257" s="20">
        <v>2</v>
      </c>
      <c r="K257" s="29" t="s">
        <v>1415</v>
      </c>
      <c r="L257" s="20"/>
      <c r="M257" s="20">
        <v>4</v>
      </c>
      <c r="N257" s="20">
        <v>12120014</v>
      </c>
      <c r="O257" s="20" t="s">
        <v>1511</v>
      </c>
      <c r="P257" s="1"/>
      <c r="Q257" s="20">
        <v>19</v>
      </c>
      <c r="R257" s="1"/>
      <c r="S257" s="1"/>
      <c r="T257" s="1"/>
      <c r="U257" s="1"/>
      <c r="V257" s="1" t="s">
        <v>1571</v>
      </c>
      <c r="W257" s="1" t="s">
        <v>1570</v>
      </c>
    </row>
    <row r="258" spans="1:23" ht="187.2" x14ac:dyDescent="0.3">
      <c r="A258" s="19" t="s">
        <v>1014</v>
      </c>
      <c r="B258" s="20" t="s">
        <v>1015</v>
      </c>
      <c r="C258" s="20" t="s">
        <v>1313</v>
      </c>
      <c r="D258" s="20" t="s">
        <v>17</v>
      </c>
      <c r="E258" s="16" t="s">
        <v>4</v>
      </c>
      <c r="F258" s="20" t="s">
        <v>1254</v>
      </c>
      <c r="G258" s="20" t="s">
        <v>1143</v>
      </c>
      <c r="H258" s="20">
        <v>2009</v>
      </c>
      <c r="I258" s="20">
        <v>2</v>
      </c>
      <c r="J258" s="20">
        <v>3</v>
      </c>
      <c r="K258" s="29" t="s">
        <v>1416</v>
      </c>
      <c r="L258" s="20" t="s">
        <v>1568</v>
      </c>
      <c r="M258" s="20">
        <v>66</v>
      </c>
      <c r="N258" s="20">
        <v>17535069</v>
      </c>
      <c r="O258" s="20" t="s">
        <v>1512</v>
      </c>
      <c r="P258" s="1"/>
      <c r="Q258" s="20">
        <v>20</v>
      </c>
      <c r="R258" s="1"/>
      <c r="S258" s="1"/>
      <c r="T258" s="1"/>
      <c r="U258" s="1"/>
      <c r="V258" s="1" t="s">
        <v>1571</v>
      </c>
      <c r="W258" s="1" t="s">
        <v>1570</v>
      </c>
    </row>
    <row r="259" spans="1:23" ht="216" x14ac:dyDescent="0.3">
      <c r="A259" s="19" t="s">
        <v>1016</v>
      </c>
      <c r="B259" s="20" t="s">
        <v>1017</v>
      </c>
      <c r="C259" s="20" t="s">
        <v>1314</v>
      </c>
      <c r="D259" s="20" t="s">
        <v>3</v>
      </c>
      <c r="E259" s="16" t="s">
        <v>4</v>
      </c>
      <c r="F259" s="20" t="s">
        <v>1255</v>
      </c>
      <c r="G259" s="20" t="s">
        <v>1144</v>
      </c>
      <c r="H259" s="20">
        <v>2007</v>
      </c>
      <c r="I259" s="20">
        <v>55</v>
      </c>
      <c r="J259" s="20">
        <v>5</v>
      </c>
      <c r="K259" s="29" t="s">
        <v>1417</v>
      </c>
      <c r="L259" s="20"/>
      <c r="M259" s="20">
        <v>8</v>
      </c>
      <c r="N259" s="20">
        <v>323233</v>
      </c>
      <c r="O259" s="20" t="s">
        <v>1513</v>
      </c>
      <c r="P259" s="1"/>
      <c r="Q259" s="20">
        <v>2</v>
      </c>
      <c r="R259" s="1"/>
      <c r="S259" s="1"/>
      <c r="T259" s="1"/>
      <c r="U259" s="1"/>
      <c r="V259" s="1" t="s">
        <v>1571</v>
      </c>
      <c r="W259" s="1" t="s">
        <v>1570</v>
      </c>
    </row>
    <row r="260" spans="1:23" ht="172.8" x14ac:dyDescent="0.3">
      <c r="A260" s="19" t="s">
        <v>958</v>
      </c>
      <c r="B260" s="20" t="s">
        <v>1018</v>
      </c>
      <c r="C260" s="20" t="s">
        <v>1290</v>
      </c>
      <c r="D260" s="20" t="s">
        <v>3</v>
      </c>
      <c r="E260" s="16" t="s">
        <v>4</v>
      </c>
      <c r="F260" s="20" t="s">
        <v>1256</v>
      </c>
      <c r="G260" s="20" t="s">
        <v>1145</v>
      </c>
      <c r="H260" s="20">
        <v>2007</v>
      </c>
      <c r="I260" s="20">
        <v>43</v>
      </c>
      <c r="J260" s="20">
        <v>5</v>
      </c>
      <c r="K260" s="29" t="s">
        <v>1418</v>
      </c>
      <c r="L260" s="20"/>
      <c r="M260" s="20">
        <v>5</v>
      </c>
      <c r="N260" s="20">
        <v>380288</v>
      </c>
      <c r="O260" s="20"/>
      <c r="P260" s="1"/>
      <c r="Q260" s="20">
        <v>23</v>
      </c>
      <c r="R260" s="1"/>
      <c r="S260" s="1"/>
      <c r="T260" s="1" t="s">
        <v>1571</v>
      </c>
      <c r="U260" s="1"/>
      <c r="V260" s="1" t="s">
        <v>1571</v>
      </c>
      <c r="W260" s="1" t="s">
        <v>1570</v>
      </c>
    </row>
    <row r="261" spans="1:23" ht="144" x14ac:dyDescent="0.3">
      <c r="A261" s="19" t="s">
        <v>1019</v>
      </c>
      <c r="B261" s="20" t="s">
        <v>1020</v>
      </c>
      <c r="C261" s="20" t="s">
        <v>1294</v>
      </c>
      <c r="D261" s="20" t="s">
        <v>17</v>
      </c>
      <c r="E261" s="16" t="s">
        <v>4</v>
      </c>
      <c r="F261" s="20" t="s">
        <v>1257</v>
      </c>
      <c r="G261" s="20" t="s">
        <v>1146</v>
      </c>
      <c r="H261" s="20">
        <v>2009</v>
      </c>
      <c r="I261" s="20">
        <v>17</v>
      </c>
      <c r="J261" s="20">
        <v>2</v>
      </c>
      <c r="K261" s="29" t="s">
        <v>1419</v>
      </c>
      <c r="L261" s="20"/>
      <c r="M261" s="20">
        <v>16</v>
      </c>
      <c r="N261" s="20">
        <v>12108812</v>
      </c>
      <c r="O261" s="20"/>
      <c r="P261" s="1"/>
      <c r="Q261" s="20">
        <v>10</v>
      </c>
      <c r="R261" s="1"/>
      <c r="S261" s="1"/>
      <c r="T261" s="1"/>
      <c r="U261" s="1"/>
      <c r="V261" s="1" t="s">
        <v>1571</v>
      </c>
      <c r="W261" s="1" t="s">
        <v>1570</v>
      </c>
    </row>
    <row r="262" spans="1:23" ht="345.6" x14ac:dyDescent="0.3">
      <c r="A262" s="19" t="s">
        <v>1021</v>
      </c>
      <c r="B262" s="20" t="s">
        <v>1022</v>
      </c>
      <c r="C262" s="20" t="s">
        <v>1315</v>
      </c>
      <c r="D262" s="20" t="s">
        <v>3</v>
      </c>
      <c r="E262" s="16" t="s">
        <v>4</v>
      </c>
      <c r="F262" s="20" t="s">
        <v>1258</v>
      </c>
      <c r="G262" s="20" t="s">
        <v>1147</v>
      </c>
      <c r="H262" s="20">
        <v>2010</v>
      </c>
      <c r="I262" s="20">
        <v>115</v>
      </c>
      <c r="J262" s="20">
        <v>1</v>
      </c>
      <c r="K262" s="29" t="s">
        <v>1420</v>
      </c>
      <c r="L262" s="20"/>
      <c r="M262" s="20">
        <v>13</v>
      </c>
      <c r="N262" s="20">
        <v>12120014</v>
      </c>
      <c r="O262" s="20"/>
      <c r="P262" s="1"/>
      <c r="Q262" s="20">
        <v>19</v>
      </c>
      <c r="R262" s="1"/>
      <c r="S262" s="1"/>
      <c r="T262" s="1"/>
      <c r="U262" s="1"/>
      <c r="V262" s="1" t="s">
        <v>1571</v>
      </c>
      <c r="W262" s="1" t="s">
        <v>1570</v>
      </c>
    </row>
    <row r="263" spans="1:23" ht="259.2" x14ac:dyDescent="0.3">
      <c r="A263" s="19" t="s">
        <v>1023</v>
      </c>
      <c r="B263" s="20" t="s">
        <v>1024</v>
      </c>
      <c r="C263" s="20" t="s">
        <v>1316</v>
      </c>
      <c r="D263" s="20" t="s">
        <v>17</v>
      </c>
      <c r="E263" s="16" t="s">
        <v>4</v>
      </c>
      <c r="F263" s="20" t="s">
        <v>1259</v>
      </c>
      <c r="G263" s="20" t="s">
        <v>1148</v>
      </c>
      <c r="H263" s="20">
        <v>2008</v>
      </c>
      <c r="I263" s="20">
        <v>33</v>
      </c>
      <c r="J263" s="20">
        <v>4</v>
      </c>
      <c r="K263" s="29" t="s">
        <v>1421</v>
      </c>
      <c r="L263" s="20"/>
      <c r="M263" s="20">
        <v>7</v>
      </c>
      <c r="N263" s="20">
        <v>15528251</v>
      </c>
      <c r="O263" s="20" t="s">
        <v>1514</v>
      </c>
      <c r="P263" s="1"/>
      <c r="Q263" s="20">
        <v>24</v>
      </c>
      <c r="R263" s="1"/>
      <c r="S263" s="1"/>
      <c r="T263" s="1"/>
      <c r="U263" s="1"/>
      <c r="V263" s="1" t="s">
        <v>1571</v>
      </c>
      <c r="W263" s="1" t="s">
        <v>1570</v>
      </c>
    </row>
    <row r="264" spans="1:23" ht="273.60000000000002" x14ac:dyDescent="0.3">
      <c r="A264" s="19" t="s">
        <v>1025</v>
      </c>
      <c r="B264" s="20" t="s">
        <v>1026</v>
      </c>
      <c r="C264" s="20" t="s">
        <v>1278</v>
      </c>
      <c r="D264" s="20" t="s">
        <v>17</v>
      </c>
      <c r="E264" s="16" t="s">
        <v>4</v>
      </c>
      <c r="F264" s="20" t="s">
        <v>1260</v>
      </c>
      <c r="G264" s="20" t="s">
        <v>1149</v>
      </c>
      <c r="H264" s="20">
        <v>2010</v>
      </c>
      <c r="I264" s="20">
        <v>45</v>
      </c>
      <c r="J264" s="20">
        <v>2</v>
      </c>
      <c r="K264" s="29" t="s">
        <v>1422</v>
      </c>
      <c r="L264" s="20" t="s">
        <v>1559</v>
      </c>
      <c r="M264" s="20">
        <v>5</v>
      </c>
      <c r="N264" s="20">
        <v>3005402</v>
      </c>
      <c r="O264" s="20"/>
      <c r="P264" s="1"/>
      <c r="Q264" s="20">
        <v>11</v>
      </c>
      <c r="R264" s="1"/>
      <c r="S264" s="1"/>
      <c r="T264" s="1"/>
      <c r="U264" s="1"/>
      <c r="V264" s="1" t="s">
        <v>1571</v>
      </c>
      <c r="W264" s="1" t="s">
        <v>1570</v>
      </c>
    </row>
    <row r="265" spans="1:23" ht="158.4" x14ac:dyDescent="0.3">
      <c r="A265" s="19" t="s">
        <v>1027</v>
      </c>
      <c r="B265" s="20" t="s">
        <v>1028</v>
      </c>
      <c r="C265" s="20" t="s">
        <v>1317</v>
      </c>
      <c r="D265" s="20" t="s">
        <v>17</v>
      </c>
      <c r="E265" s="16" t="s">
        <v>4</v>
      </c>
      <c r="F265" s="20" t="s">
        <v>1261</v>
      </c>
      <c r="G265" s="20" t="s">
        <v>1150</v>
      </c>
      <c r="H265" s="20">
        <v>2009</v>
      </c>
      <c r="I265" s="20">
        <v>1</v>
      </c>
      <c r="J265" s="20">
        <v>3</v>
      </c>
      <c r="K265" s="29" t="s">
        <v>1423</v>
      </c>
      <c r="L265" s="20"/>
      <c r="M265" s="20">
        <v>7</v>
      </c>
      <c r="N265" s="20">
        <v>17562538</v>
      </c>
      <c r="O265" s="20" t="s">
        <v>1515</v>
      </c>
      <c r="P265" s="1"/>
      <c r="Q265" s="20">
        <v>15</v>
      </c>
      <c r="R265" s="1"/>
      <c r="S265" s="1"/>
      <c r="T265" s="1"/>
      <c r="U265" s="1"/>
      <c r="V265" s="1" t="s">
        <v>1571</v>
      </c>
      <c r="W265" s="1" t="s">
        <v>1570</v>
      </c>
    </row>
    <row r="266" spans="1:23" ht="273.60000000000002" x14ac:dyDescent="0.3">
      <c r="A266" s="19" t="s">
        <v>1029</v>
      </c>
      <c r="B266" s="20" t="s">
        <v>1030</v>
      </c>
      <c r="C266" s="20" t="s">
        <v>1274</v>
      </c>
      <c r="D266" s="20" t="s">
        <v>3</v>
      </c>
      <c r="E266" s="16" t="s">
        <v>4</v>
      </c>
      <c r="F266" s="20" t="s">
        <v>1262</v>
      </c>
      <c r="G266" s="20" t="s">
        <v>1151</v>
      </c>
      <c r="H266" s="20">
        <v>2010</v>
      </c>
      <c r="I266" s="20">
        <v>115</v>
      </c>
      <c r="J266" s="20">
        <v>2</v>
      </c>
      <c r="K266" s="29" t="s">
        <v>1424</v>
      </c>
      <c r="L266" s="20"/>
      <c r="M266" s="20">
        <v>92</v>
      </c>
      <c r="N266" s="20">
        <v>12120014</v>
      </c>
      <c r="O266" s="20"/>
      <c r="P266" s="1"/>
      <c r="Q266" s="20">
        <v>26</v>
      </c>
      <c r="R266" s="1"/>
      <c r="S266" s="1"/>
      <c r="T266" s="1"/>
      <c r="U266" s="1"/>
      <c r="V266" s="1" t="s">
        <v>1571</v>
      </c>
      <c r="W266" s="1" t="s">
        <v>1570</v>
      </c>
    </row>
    <row r="267" spans="1:23" ht="129.6" x14ac:dyDescent="0.3">
      <c r="A267" s="19" t="s">
        <v>1031</v>
      </c>
      <c r="B267" s="20" t="s">
        <v>1032</v>
      </c>
      <c r="C267" s="20" t="s">
        <v>1278</v>
      </c>
      <c r="D267" s="20" t="s">
        <v>3</v>
      </c>
      <c r="E267" s="16" t="s">
        <v>4</v>
      </c>
      <c r="F267" s="20" t="s">
        <v>1263</v>
      </c>
      <c r="G267" s="20" t="s">
        <v>1152</v>
      </c>
      <c r="H267" s="20">
        <v>2003</v>
      </c>
      <c r="I267" s="20">
        <v>38</v>
      </c>
      <c r="J267" s="20">
        <v>1</v>
      </c>
      <c r="K267" s="29" t="s">
        <v>1425</v>
      </c>
      <c r="L267" s="20"/>
      <c r="M267" s="20">
        <v>1</v>
      </c>
      <c r="N267" s="20">
        <v>3005402</v>
      </c>
      <c r="O267" s="20"/>
      <c r="P267" s="1"/>
      <c r="Q267" s="20">
        <v>7</v>
      </c>
      <c r="R267" s="1"/>
      <c r="S267" s="1"/>
      <c r="T267" s="1"/>
      <c r="U267" s="1"/>
      <c r="V267" s="1" t="s">
        <v>1571</v>
      </c>
      <c r="W267" s="1" t="s">
        <v>1570</v>
      </c>
    </row>
    <row r="268" spans="1:23" ht="172.8" x14ac:dyDescent="0.3">
      <c r="A268" s="19" t="s">
        <v>1033</v>
      </c>
      <c r="B268" s="20" t="s">
        <v>1034</v>
      </c>
      <c r="C268" s="20" t="s">
        <v>1278</v>
      </c>
      <c r="D268" s="20" t="s">
        <v>3</v>
      </c>
      <c r="E268" s="16" t="s">
        <v>4</v>
      </c>
      <c r="F268" s="20" t="s">
        <v>1264</v>
      </c>
      <c r="G268" s="20" t="s">
        <v>1153</v>
      </c>
      <c r="H268" s="20">
        <v>2002</v>
      </c>
      <c r="I268" s="20">
        <v>37</v>
      </c>
      <c r="J268" s="20">
        <v>2</v>
      </c>
      <c r="K268" s="29" t="s">
        <v>1426</v>
      </c>
      <c r="L268" s="20"/>
      <c r="M268" s="20">
        <v>10</v>
      </c>
      <c r="N268" s="20">
        <v>3005402</v>
      </c>
      <c r="O268" s="20"/>
      <c r="P268" s="1"/>
      <c r="Q268" s="20">
        <v>17</v>
      </c>
      <c r="R268" s="1"/>
      <c r="S268" s="1"/>
      <c r="T268" s="1"/>
      <c r="U268" s="1"/>
      <c r="V268" s="1" t="s">
        <v>1571</v>
      </c>
      <c r="W268" s="1" t="s">
        <v>1570</v>
      </c>
    </row>
    <row r="269" spans="1:23" ht="244.8" x14ac:dyDescent="0.3">
      <c r="A269" s="19" t="s">
        <v>1035</v>
      </c>
      <c r="B269" s="20" t="s">
        <v>1036</v>
      </c>
      <c r="C269" s="20" t="s">
        <v>1290</v>
      </c>
      <c r="D269" s="20" t="s">
        <v>3</v>
      </c>
      <c r="E269" s="16" t="s">
        <v>4</v>
      </c>
      <c r="F269" s="20" t="s">
        <v>1265</v>
      </c>
      <c r="G269" s="20" t="s">
        <v>1154</v>
      </c>
      <c r="H269" s="20">
        <v>2010</v>
      </c>
      <c r="I269" s="20">
        <v>46</v>
      </c>
      <c r="J269" s="20">
        <v>5</v>
      </c>
      <c r="K269" s="29" t="s">
        <v>1427</v>
      </c>
      <c r="L269" s="20"/>
      <c r="M269" s="20">
        <v>15</v>
      </c>
      <c r="N269" s="20">
        <v>380288</v>
      </c>
      <c r="O269" s="20"/>
      <c r="P269" s="1"/>
      <c r="Q269" s="20">
        <v>24</v>
      </c>
      <c r="R269" s="1"/>
      <c r="S269" s="1"/>
      <c r="T269" s="1" t="s">
        <v>1571</v>
      </c>
      <c r="U269" s="1"/>
      <c r="V269" s="1" t="s">
        <v>1571</v>
      </c>
      <c r="W269" s="1" t="s">
        <v>1570</v>
      </c>
    </row>
    <row r="270" spans="1:23" ht="187.2" x14ac:dyDescent="0.3">
      <c r="A270" s="19" t="s">
        <v>1037</v>
      </c>
      <c r="B270" s="20" t="s">
        <v>1038</v>
      </c>
      <c r="C270" s="20" t="s">
        <v>1290</v>
      </c>
      <c r="D270" s="20" t="s">
        <v>3</v>
      </c>
      <c r="E270" s="16" t="s">
        <v>4</v>
      </c>
      <c r="F270" s="20" t="s">
        <v>1266</v>
      </c>
      <c r="G270" s="20" t="s">
        <v>1155</v>
      </c>
      <c r="H270" s="20">
        <v>2010</v>
      </c>
      <c r="I270" s="20">
        <v>46</v>
      </c>
      <c r="J270" s="20">
        <v>5</v>
      </c>
      <c r="K270" s="29" t="s">
        <v>1428</v>
      </c>
      <c r="L270" s="20"/>
      <c r="M270" s="20">
        <v>11</v>
      </c>
      <c r="N270" s="20">
        <v>380288</v>
      </c>
      <c r="O270" s="20"/>
      <c r="P270" s="1"/>
      <c r="Q270" s="20">
        <v>34</v>
      </c>
      <c r="R270" s="1"/>
      <c r="S270" s="1"/>
      <c r="T270" s="1"/>
      <c r="U270" s="1"/>
      <c r="V270" s="1" t="s">
        <v>1571</v>
      </c>
      <c r="W270" s="1" t="s">
        <v>1570</v>
      </c>
    </row>
    <row r="271" spans="1:23" ht="288" x14ac:dyDescent="0.3">
      <c r="A271" s="19" t="s">
        <v>1039</v>
      </c>
      <c r="B271" s="20" t="s">
        <v>1040</v>
      </c>
      <c r="C271" s="20" t="s">
        <v>1285</v>
      </c>
      <c r="D271" s="20" t="s">
        <v>17</v>
      </c>
      <c r="E271" s="16" t="s">
        <v>4</v>
      </c>
      <c r="F271" s="20"/>
      <c r="G271" s="20" t="s">
        <v>1156</v>
      </c>
      <c r="H271" s="20">
        <v>2001</v>
      </c>
      <c r="I271" s="20">
        <v>9</v>
      </c>
      <c r="J271" s="20">
        <v>6</v>
      </c>
      <c r="K271" s="29" t="s">
        <v>1429</v>
      </c>
      <c r="L271" s="20"/>
      <c r="M271" s="20">
        <v>70</v>
      </c>
      <c r="N271" s="20">
        <v>9654313</v>
      </c>
      <c r="O271" s="20" t="s">
        <v>1516</v>
      </c>
      <c r="P271" s="1"/>
      <c r="Q271" s="20">
        <v>12</v>
      </c>
      <c r="R271" s="1"/>
      <c r="S271" s="1"/>
      <c r="T271" s="1"/>
      <c r="U271" s="1"/>
      <c r="V271" s="1" t="s">
        <v>1571</v>
      </c>
      <c r="W271" s="1" t="s">
        <v>1570</v>
      </c>
    </row>
    <row r="272" spans="1:23" ht="129.6" x14ac:dyDescent="0.3">
      <c r="A272" s="19" t="s">
        <v>1033</v>
      </c>
      <c r="B272" s="20" t="s">
        <v>1041</v>
      </c>
      <c r="C272" s="20" t="s">
        <v>1318</v>
      </c>
      <c r="D272" s="20" t="s">
        <v>17</v>
      </c>
      <c r="E272" s="16" t="s">
        <v>4</v>
      </c>
      <c r="F272" s="20"/>
      <c r="G272" s="20" t="s">
        <v>1157</v>
      </c>
      <c r="H272" s="20">
        <v>1994</v>
      </c>
      <c r="I272" s="20">
        <v>32</v>
      </c>
      <c r="J272" s="20">
        <v>3</v>
      </c>
      <c r="K272" s="29" t="s">
        <v>1430</v>
      </c>
      <c r="L272" s="20"/>
      <c r="M272" s="20">
        <v>7</v>
      </c>
      <c r="N272" s="20">
        <v>15729893</v>
      </c>
      <c r="O272" s="20" t="s">
        <v>1517</v>
      </c>
      <c r="P272" s="1"/>
      <c r="Q272" s="20">
        <v>6</v>
      </c>
      <c r="R272" s="1"/>
      <c r="S272" s="1"/>
      <c r="T272" s="1"/>
      <c r="U272" s="1"/>
      <c r="V272" s="1" t="s">
        <v>1571</v>
      </c>
      <c r="W272" s="1" t="s">
        <v>1570</v>
      </c>
    </row>
    <row r="273" spans="1:23" ht="302.39999999999998" x14ac:dyDescent="0.3">
      <c r="A273" s="19" t="s">
        <v>1042</v>
      </c>
      <c r="B273" s="20" t="s">
        <v>1043</v>
      </c>
      <c r="C273" s="20" t="s">
        <v>1294</v>
      </c>
      <c r="D273" s="20" t="s">
        <v>17</v>
      </c>
      <c r="E273" s="16" t="s">
        <v>4</v>
      </c>
      <c r="F273" s="20" t="s">
        <v>1267</v>
      </c>
      <c r="G273" s="20" t="s">
        <v>1158</v>
      </c>
      <c r="H273" s="20">
        <v>2001</v>
      </c>
      <c r="I273" s="20">
        <v>9</v>
      </c>
      <c r="J273" s="20">
        <v>1</v>
      </c>
      <c r="K273" s="29" t="s">
        <v>1431</v>
      </c>
      <c r="L273" s="20"/>
      <c r="M273" s="20">
        <v>2</v>
      </c>
      <c r="N273" s="20">
        <v>12108812</v>
      </c>
      <c r="O273" s="20"/>
      <c r="P273" s="1"/>
      <c r="Q273" s="20">
        <v>9</v>
      </c>
      <c r="R273" s="1"/>
      <c r="S273" s="1"/>
      <c r="T273" s="1"/>
      <c r="U273" s="1"/>
      <c r="V273" s="1" t="s">
        <v>1571</v>
      </c>
      <c r="W273" s="1" t="s">
        <v>1570</v>
      </c>
    </row>
    <row r="274" spans="1:23" ht="216" x14ac:dyDescent="0.3">
      <c r="A274" s="19" t="s">
        <v>1039</v>
      </c>
      <c r="B274" s="20" t="s">
        <v>1044</v>
      </c>
      <c r="C274" s="20" t="s">
        <v>1319</v>
      </c>
      <c r="D274" s="20" t="s">
        <v>17</v>
      </c>
      <c r="E274" s="16" t="s">
        <v>4</v>
      </c>
      <c r="F274" s="20"/>
      <c r="G274" s="20" t="s">
        <v>1159</v>
      </c>
      <c r="H274" s="20">
        <v>2000</v>
      </c>
      <c r="I274" s="20">
        <v>15</v>
      </c>
      <c r="J274" s="20">
        <v>3</v>
      </c>
      <c r="K274" s="29" t="s">
        <v>1432</v>
      </c>
      <c r="L274" s="20"/>
      <c r="M274" s="20">
        <v>8</v>
      </c>
      <c r="N274" s="20">
        <v>2697459</v>
      </c>
      <c r="O274" s="20" t="s">
        <v>1518</v>
      </c>
      <c r="P274" s="1"/>
      <c r="Q274" s="20">
        <v>8</v>
      </c>
      <c r="R274" s="1"/>
      <c r="S274" s="1"/>
      <c r="T274" s="1"/>
      <c r="U274" s="1"/>
      <c r="V274" s="1" t="s">
        <v>1571</v>
      </c>
      <c r="W274" s="1" t="s">
        <v>1570</v>
      </c>
    </row>
    <row r="275" spans="1:23" ht="187.2" x14ac:dyDescent="0.3">
      <c r="A275" s="19" t="s">
        <v>956</v>
      </c>
      <c r="B275" s="20" t="s">
        <v>1045</v>
      </c>
      <c r="C275" s="20" t="s">
        <v>1305</v>
      </c>
      <c r="D275" s="20" t="s">
        <v>17</v>
      </c>
      <c r="E275" s="16" t="s">
        <v>4</v>
      </c>
      <c r="F275" s="20" t="s">
        <v>1224</v>
      </c>
      <c r="G275" s="20" t="s">
        <v>1112</v>
      </c>
      <c r="H275" s="20">
        <v>2015</v>
      </c>
      <c r="I275" s="20">
        <v>6</v>
      </c>
      <c r="J275" s="20">
        <v>11</v>
      </c>
      <c r="K275" s="29"/>
      <c r="L275" s="20"/>
      <c r="M275" s="20">
        <v>3</v>
      </c>
      <c r="N275" s="20"/>
      <c r="O275" s="20"/>
      <c r="P275" s="1"/>
      <c r="Q275" s="20">
        <v>14</v>
      </c>
      <c r="R275" s="1"/>
      <c r="S275" s="1"/>
      <c r="T275" s="1"/>
      <c r="U275" s="1"/>
      <c r="V275" s="1" t="s">
        <v>1571</v>
      </c>
      <c r="W275" s="1" t="s">
        <v>1570</v>
      </c>
    </row>
    <row r="276" spans="1:23" ht="158.4" x14ac:dyDescent="0.3">
      <c r="A276" s="19" t="s">
        <v>1046</v>
      </c>
      <c r="B276" s="20" t="s">
        <v>1047</v>
      </c>
      <c r="C276" s="20" t="s">
        <v>1320</v>
      </c>
      <c r="D276" s="20" t="s">
        <v>17</v>
      </c>
      <c r="E276" s="16" t="s">
        <v>4</v>
      </c>
      <c r="F276" s="20"/>
      <c r="G276" s="20" t="s">
        <v>1160</v>
      </c>
      <c r="H276" s="20">
        <v>1996</v>
      </c>
      <c r="I276" s="20">
        <v>14</v>
      </c>
      <c r="J276" s="20">
        <v>1</v>
      </c>
      <c r="K276" s="29" t="s">
        <v>1433</v>
      </c>
      <c r="L276" s="20"/>
      <c r="M276" s="20">
        <v>7</v>
      </c>
      <c r="N276" s="20" t="s">
        <v>1523</v>
      </c>
      <c r="O276" s="20" t="s">
        <v>1519</v>
      </c>
      <c r="P276" s="1"/>
      <c r="Q276" s="20">
        <v>20</v>
      </c>
      <c r="R276" s="1"/>
      <c r="S276" s="1"/>
      <c r="T276" s="1"/>
      <c r="U276" s="1"/>
      <c r="V276" s="1" t="s">
        <v>1571</v>
      </c>
      <c r="W276" s="1" t="s">
        <v>1570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66C5-DFB9-4FAA-9D1D-551566EB4636}">
  <dimension ref="A1:E29"/>
  <sheetViews>
    <sheetView workbookViewId="0">
      <selection activeCell="E29" sqref="A1:E29"/>
    </sheetView>
  </sheetViews>
  <sheetFormatPr defaultRowHeight="14.4" x14ac:dyDescent="0.3"/>
  <cols>
    <col min="1" max="1" width="35.6640625" bestFit="1" customWidth="1"/>
    <col min="2" max="2" width="10.5546875" bestFit="1" customWidth="1"/>
    <col min="3" max="3" width="10.44140625" customWidth="1"/>
    <col min="4" max="4" width="12" style="1" customWidth="1"/>
    <col min="5" max="5" width="34.6640625" customWidth="1"/>
  </cols>
  <sheetData>
    <row r="1" spans="1:5" ht="47.4" thickBot="1" x14ac:dyDescent="0.35">
      <c r="A1" s="22" t="s">
        <v>1639</v>
      </c>
      <c r="B1" s="23" t="s">
        <v>1638</v>
      </c>
      <c r="C1" s="23" t="s">
        <v>1642</v>
      </c>
      <c r="D1" s="23" t="s">
        <v>1641</v>
      </c>
      <c r="E1" s="24" t="s">
        <v>1577</v>
      </c>
    </row>
    <row r="2" spans="1:5" ht="16.2" thickBot="1" x14ac:dyDescent="0.35">
      <c r="A2" s="25" t="s">
        <v>80</v>
      </c>
      <c r="B2" s="26" t="s">
        <v>1583</v>
      </c>
      <c r="C2" s="26">
        <v>41</v>
      </c>
      <c r="D2" s="26">
        <v>34</v>
      </c>
      <c r="E2" s="27" t="s">
        <v>1584</v>
      </c>
    </row>
    <row r="3" spans="1:5" ht="16.2" thickBot="1" x14ac:dyDescent="0.35">
      <c r="A3" s="25" t="s">
        <v>2</v>
      </c>
      <c r="B3" s="26" t="s">
        <v>1578</v>
      </c>
      <c r="C3" s="26">
        <v>179</v>
      </c>
      <c r="D3" s="26">
        <v>17</v>
      </c>
      <c r="E3" s="27" t="s">
        <v>1579</v>
      </c>
    </row>
    <row r="4" spans="1:5" ht="16.2" thickBot="1" x14ac:dyDescent="0.35">
      <c r="A4" s="25" t="s">
        <v>1588</v>
      </c>
      <c r="B4" s="26" t="s">
        <v>1589</v>
      </c>
      <c r="C4" s="26">
        <v>57</v>
      </c>
      <c r="D4" s="26">
        <v>11</v>
      </c>
      <c r="E4" s="27" t="s">
        <v>1590</v>
      </c>
    </row>
    <row r="5" spans="1:5" ht="47.4" thickBot="1" x14ac:dyDescent="0.35">
      <c r="A5" s="25" t="s">
        <v>323</v>
      </c>
      <c r="B5" s="26" t="s">
        <v>1604</v>
      </c>
      <c r="C5" s="26">
        <v>47</v>
      </c>
      <c r="D5" s="26">
        <v>9</v>
      </c>
      <c r="E5" s="27" t="s">
        <v>1605</v>
      </c>
    </row>
    <row r="6" spans="1:5" ht="31.8" thickBot="1" x14ac:dyDescent="0.35">
      <c r="A6" s="25" t="s">
        <v>1585</v>
      </c>
      <c r="B6" s="26" t="s">
        <v>1578</v>
      </c>
      <c r="C6" s="26">
        <v>100</v>
      </c>
      <c r="D6" s="26">
        <v>9</v>
      </c>
      <c r="E6" s="27" t="s">
        <v>1582</v>
      </c>
    </row>
    <row r="7" spans="1:5" ht="31.8" thickBot="1" x14ac:dyDescent="0.35">
      <c r="A7" s="25" t="s">
        <v>1580</v>
      </c>
      <c r="B7" s="26" t="s">
        <v>1581</v>
      </c>
      <c r="C7" s="26">
        <v>76</v>
      </c>
      <c r="D7" s="26">
        <v>8</v>
      </c>
      <c r="E7" s="27" t="s">
        <v>1582</v>
      </c>
    </row>
    <row r="8" spans="1:5" ht="16.2" thickBot="1" x14ac:dyDescent="0.35">
      <c r="A8" s="25" t="s">
        <v>235</v>
      </c>
      <c r="B8" s="26" t="s">
        <v>1586</v>
      </c>
      <c r="C8" s="26">
        <v>48</v>
      </c>
      <c r="D8" s="26">
        <v>5</v>
      </c>
      <c r="E8" s="27" t="s">
        <v>1587</v>
      </c>
    </row>
    <row r="9" spans="1:5" ht="31.8" thickBot="1" x14ac:dyDescent="0.35">
      <c r="A9" s="25" t="s">
        <v>364</v>
      </c>
      <c r="B9" s="26" t="s">
        <v>1624</v>
      </c>
      <c r="C9" s="26">
        <v>24</v>
      </c>
      <c r="D9" s="26">
        <v>3</v>
      </c>
      <c r="E9" s="27" t="s">
        <v>1625</v>
      </c>
    </row>
    <row r="10" spans="1:5" ht="16.2" thickBot="1" x14ac:dyDescent="0.35">
      <c r="A10" s="25" t="s">
        <v>1591</v>
      </c>
      <c r="B10" s="26" t="s">
        <v>1592</v>
      </c>
      <c r="C10" s="26">
        <v>25</v>
      </c>
      <c r="D10" s="26">
        <v>3</v>
      </c>
      <c r="E10" s="27" t="s">
        <v>1593</v>
      </c>
    </row>
    <row r="11" spans="1:5" ht="16.2" thickBot="1" x14ac:dyDescent="0.35">
      <c r="A11" s="25" t="s">
        <v>1594</v>
      </c>
      <c r="B11" s="26" t="s">
        <v>1595</v>
      </c>
      <c r="C11" s="26">
        <v>122</v>
      </c>
      <c r="D11" s="26">
        <v>3</v>
      </c>
      <c r="E11" s="27" t="s">
        <v>1596</v>
      </c>
    </row>
    <row r="12" spans="1:5" ht="16.2" thickBot="1" x14ac:dyDescent="0.35">
      <c r="A12" s="25" t="s">
        <v>347</v>
      </c>
      <c r="B12" s="26" t="s">
        <v>1597</v>
      </c>
      <c r="C12" s="26">
        <v>60</v>
      </c>
      <c r="D12" s="26">
        <v>2</v>
      </c>
      <c r="E12" s="27" t="s">
        <v>1598</v>
      </c>
    </row>
    <row r="13" spans="1:5" ht="16.2" thickBot="1" x14ac:dyDescent="0.35">
      <c r="A13" s="25" t="s">
        <v>393</v>
      </c>
      <c r="B13" s="26" t="s">
        <v>1628</v>
      </c>
      <c r="C13" s="26">
        <v>43</v>
      </c>
      <c r="D13" s="26">
        <v>2</v>
      </c>
      <c r="E13" s="27" t="s">
        <v>1629</v>
      </c>
    </row>
    <row r="14" spans="1:5" ht="16.2" thickBot="1" x14ac:dyDescent="0.35">
      <c r="A14" s="25" t="s">
        <v>381</v>
      </c>
      <c r="B14" s="26" t="s">
        <v>1586</v>
      </c>
      <c r="C14" s="26">
        <v>69</v>
      </c>
      <c r="D14" s="26">
        <v>2</v>
      </c>
      <c r="E14" s="27" t="s">
        <v>1636</v>
      </c>
    </row>
    <row r="15" spans="1:5" ht="16.2" thickBot="1" x14ac:dyDescent="0.35">
      <c r="A15" s="25" t="s">
        <v>388</v>
      </c>
      <c r="B15" s="26" t="s">
        <v>1634</v>
      </c>
      <c r="C15" s="26">
        <v>56</v>
      </c>
      <c r="D15" s="26">
        <v>1</v>
      </c>
      <c r="E15" s="27" t="s">
        <v>1635</v>
      </c>
    </row>
    <row r="16" spans="1:5" ht="63" thickBot="1" x14ac:dyDescent="0.35">
      <c r="A16" s="25" t="s">
        <v>1637</v>
      </c>
      <c r="B16" s="26" t="s">
        <v>1626</v>
      </c>
      <c r="C16" s="26">
        <v>60</v>
      </c>
      <c r="D16" s="26">
        <v>1</v>
      </c>
      <c r="E16" s="27" t="s">
        <v>1627</v>
      </c>
    </row>
    <row r="17" spans="1:5" ht="31.8" thickBot="1" x14ac:dyDescent="0.35">
      <c r="A17" s="25" t="s">
        <v>354</v>
      </c>
      <c r="B17" s="26" t="s">
        <v>1608</v>
      </c>
      <c r="C17" s="26">
        <v>177</v>
      </c>
      <c r="D17" s="26">
        <v>1</v>
      </c>
      <c r="E17" s="27" t="s">
        <v>1609</v>
      </c>
    </row>
    <row r="18" spans="1:5" ht="31.8" thickBot="1" x14ac:dyDescent="0.35">
      <c r="A18" s="25" t="s">
        <v>1610</v>
      </c>
      <c r="B18" s="26" t="s">
        <v>1611</v>
      </c>
      <c r="C18" s="26">
        <v>42</v>
      </c>
      <c r="D18" s="26">
        <v>1</v>
      </c>
      <c r="E18" s="27" t="s">
        <v>1612</v>
      </c>
    </row>
    <row r="19" spans="1:5" ht="16.2" thickBot="1" x14ac:dyDescent="0.35">
      <c r="A19" s="25" t="s">
        <v>1613</v>
      </c>
      <c r="B19" s="26" t="s">
        <v>1583</v>
      </c>
      <c r="C19" s="26">
        <v>42</v>
      </c>
      <c r="D19" s="26">
        <v>0</v>
      </c>
      <c r="E19" s="27" t="s">
        <v>1614</v>
      </c>
    </row>
    <row r="20" spans="1:5" ht="47.4" thickBot="1" x14ac:dyDescent="0.35">
      <c r="A20" s="25" t="s">
        <v>1294</v>
      </c>
      <c r="B20" s="26" t="s">
        <v>1578</v>
      </c>
      <c r="C20" s="26">
        <v>96</v>
      </c>
      <c r="D20" s="26">
        <v>0</v>
      </c>
      <c r="E20" s="27" t="s">
        <v>1615</v>
      </c>
    </row>
    <row r="21" spans="1:5" ht="16.2" thickBot="1" x14ac:dyDescent="0.35">
      <c r="A21" s="25" t="s">
        <v>1616</v>
      </c>
      <c r="B21" s="26" t="s">
        <v>1617</v>
      </c>
      <c r="C21" s="26">
        <v>39</v>
      </c>
      <c r="D21" s="26">
        <v>0</v>
      </c>
      <c r="E21" s="27" t="s">
        <v>1618</v>
      </c>
    </row>
    <row r="22" spans="1:5" ht="31.8" thickBot="1" x14ac:dyDescent="0.35">
      <c r="A22" s="25" t="s">
        <v>1619</v>
      </c>
      <c r="B22" s="26" t="s">
        <v>1620</v>
      </c>
      <c r="C22" s="26">
        <v>11</v>
      </c>
      <c r="D22" s="26">
        <v>0</v>
      </c>
      <c r="E22" s="27" t="s">
        <v>1584</v>
      </c>
    </row>
    <row r="23" spans="1:5" ht="31.8" thickBot="1" x14ac:dyDescent="0.35">
      <c r="A23" s="25" t="s">
        <v>1621</v>
      </c>
      <c r="B23" s="26" t="s">
        <v>1622</v>
      </c>
      <c r="C23" s="26">
        <v>23</v>
      </c>
      <c r="D23" s="26">
        <v>0</v>
      </c>
      <c r="E23" s="27" t="s">
        <v>1623</v>
      </c>
    </row>
    <row r="24" spans="1:5" ht="31.8" thickBot="1" x14ac:dyDescent="0.35">
      <c r="A24" s="25" t="s">
        <v>1630</v>
      </c>
      <c r="B24" s="26" t="s">
        <v>1624</v>
      </c>
      <c r="C24" s="26">
        <v>27</v>
      </c>
      <c r="D24" s="26">
        <v>0</v>
      </c>
      <c r="E24" s="27" t="s">
        <v>1631</v>
      </c>
    </row>
    <row r="25" spans="1:5" ht="31.8" thickBot="1" x14ac:dyDescent="0.35">
      <c r="A25" s="25" t="s">
        <v>1632</v>
      </c>
      <c r="B25" s="26" t="s">
        <v>1628</v>
      </c>
      <c r="C25" s="26">
        <v>21</v>
      </c>
      <c r="D25" s="26">
        <v>0</v>
      </c>
      <c r="E25" s="27" t="s">
        <v>1633</v>
      </c>
    </row>
    <row r="26" spans="1:5" ht="16.2" thickBot="1" x14ac:dyDescent="0.35">
      <c r="A26" s="25" t="s">
        <v>1599</v>
      </c>
      <c r="B26" s="26" t="s">
        <v>1578</v>
      </c>
      <c r="C26" s="26">
        <v>122</v>
      </c>
      <c r="D26" s="26">
        <v>0</v>
      </c>
      <c r="E26" s="27" t="s">
        <v>1600</v>
      </c>
    </row>
    <row r="27" spans="1:5" ht="31.8" thickBot="1" x14ac:dyDescent="0.35">
      <c r="A27" s="25" t="s">
        <v>1601</v>
      </c>
      <c r="B27" s="26" t="s">
        <v>1602</v>
      </c>
      <c r="C27" s="26">
        <v>17</v>
      </c>
      <c r="D27" s="26">
        <v>0</v>
      </c>
      <c r="E27" s="27" t="s">
        <v>1603</v>
      </c>
    </row>
    <row r="28" spans="1:5" ht="31.8" thickBot="1" x14ac:dyDescent="0.35">
      <c r="A28" s="25" t="s">
        <v>1606</v>
      </c>
      <c r="B28" s="26" t="s">
        <v>1578</v>
      </c>
      <c r="C28" s="26">
        <v>371</v>
      </c>
      <c r="D28" s="26">
        <v>0</v>
      </c>
      <c r="E28" s="27" t="s">
        <v>1607</v>
      </c>
    </row>
    <row r="29" spans="1:5" ht="15.6" x14ac:dyDescent="0.3">
      <c r="A29" s="28" t="s">
        <v>1640</v>
      </c>
      <c r="C29">
        <f>SUM(C2:C28)</f>
        <v>1995</v>
      </c>
      <c r="D29" s="1">
        <f>SUM(D2:D28)</f>
        <v>112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Full Database_LP articles</vt:lpstr>
      <vt:lpstr>Czech journals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Čapek</dc:creator>
  <cp:lastModifiedBy>Jakub Čapek</cp:lastModifiedBy>
  <dcterms:created xsi:type="dcterms:W3CDTF">2015-06-05T18:17:20Z</dcterms:created>
  <dcterms:modified xsi:type="dcterms:W3CDTF">2024-09-12T19:52:29Z</dcterms:modified>
</cp:coreProperties>
</file>