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nb\Desktop\"/>
    </mc:Choice>
  </mc:AlternateContent>
  <bookViews>
    <workbookView xWindow="0" yWindow="0" windowWidth="17256" windowHeight="6600"/>
  </bookViews>
  <sheets>
    <sheet name="RWA" sheetId="8" r:id="rId1"/>
    <sheet name="RWs" sheetId="7" r:id="rId2"/>
    <sheet name="T1" sheetId="16" r:id="rId3"/>
    <sheet name="T2" sheetId="20" r:id="rId4"/>
    <sheet name="T3" sheetId="19" r:id="rId5"/>
    <sheet name="T4" sheetId="18" r:id="rId6"/>
    <sheet name="T5" sheetId="17" r:id="rId7"/>
  </sheets>
  <definedNames>
    <definedName name="_DLX1.USE">#REF!</definedName>
    <definedName name="at_risk">#REF!</definedName>
    <definedName name="corr">#REF!</definedName>
    <definedName name="coupon">#REF!</definedName>
    <definedName name="princip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6" l="1"/>
  <c r="F4" i="17" l="1"/>
  <c r="B15" i="16"/>
  <c r="D15" i="16"/>
  <c r="K15" i="16" l="1"/>
  <c r="J15" i="16"/>
  <c r="G15" i="16"/>
  <c r="F15" i="16"/>
  <c r="B15" i="20"/>
</calcChain>
</file>

<file path=xl/sharedStrings.xml><?xml version="1.0" encoding="utf-8"?>
<sst xmlns="http://schemas.openxmlformats.org/spreadsheetml/2006/main" count="148" uniqueCount="116">
  <si>
    <t>Subordinated bond</t>
  </si>
  <si>
    <t>Basel I</t>
  </si>
  <si>
    <t xml:space="preserve">OECD central governments </t>
  </si>
  <si>
    <t>Sovereigns</t>
  </si>
  <si>
    <t xml:space="preserve">Banks </t>
  </si>
  <si>
    <t>Corporates</t>
  </si>
  <si>
    <t>Domestic public sector entities</t>
  </si>
  <si>
    <t>0%, 10%, 20% or 50%</t>
  </si>
  <si>
    <t>AAA to AA-</t>
  </si>
  <si>
    <t>(excluding central governments)</t>
  </si>
  <si>
    <t>A+ to A-</t>
  </si>
  <si>
    <t>OECD banks and regulated firms</t>
  </si>
  <si>
    <t>BBB+ to BBB-</t>
  </si>
  <si>
    <t>Housing loans fully secured by residential property</t>
  </si>
  <si>
    <t>BB+ to BB-</t>
  </si>
  <si>
    <t>Counterparties in derivatives transactions</t>
  </si>
  <si>
    <t>B+ to B-</t>
  </si>
  <si>
    <r>
      <t xml:space="preserve">Public sector corporations; non-OECD banks; private sector debt; </t>
    </r>
    <r>
      <rPr>
        <b/>
        <sz val="12"/>
        <color rgb="FF000000"/>
        <rFont val="Trebuchet MS"/>
        <family val="2"/>
        <charset val="238"/>
      </rPr>
      <t>all other assets</t>
    </r>
  </si>
  <si>
    <t>Below B-</t>
  </si>
  <si>
    <t>Unrated</t>
  </si>
  <si>
    <t>Item</t>
  </si>
  <si>
    <t>Amount</t>
  </si>
  <si>
    <t>RWA</t>
  </si>
  <si>
    <t>Russian railways bond (C+)</t>
  </si>
  <si>
    <t>Loan to Vodafone (unrated)</t>
  </si>
  <si>
    <t>T2</t>
  </si>
  <si>
    <t>AT1</t>
  </si>
  <si>
    <t>Basel II / III STA</t>
  </si>
  <si>
    <t>Counterparty</t>
  </si>
  <si>
    <t>Rating</t>
  </si>
  <si>
    <t>Risk weight</t>
  </si>
  <si>
    <t>RW</t>
  </si>
  <si>
    <t>Total</t>
  </si>
  <si>
    <t>Loan to a regulated firm</t>
  </si>
  <si>
    <t>Loan to a bank (B+)</t>
  </si>
  <si>
    <t>Ministry of Finance bonds (domestic)*</t>
  </si>
  <si>
    <t>*we assume reporting ccy to be the same to local ccy</t>
  </si>
  <si>
    <t>T1 CaR</t>
  </si>
  <si>
    <t>T1 Capital</t>
  </si>
  <si>
    <t>Total cap</t>
  </si>
  <si>
    <t>T1 ratio</t>
  </si>
  <si>
    <t>Total ratio</t>
  </si>
  <si>
    <t>Bank ABC</t>
  </si>
  <si>
    <t>Total CaR</t>
  </si>
  <si>
    <t>s</t>
  </si>
  <si>
    <t>CET1</t>
  </si>
  <si>
    <t>Banks shares (own emission)</t>
  </si>
  <si>
    <t>Other Comprehensive Income</t>
  </si>
  <si>
    <t>Pension fund investments</t>
  </si>
  <si>
    <t>Defferred tax assets</t>
  </si>
  <si>
    <t>Decide, whether following items are part of bank's capital and if so, assign the correct category of capital.</t>
  </si>
  <si>
    <t>Category</t>
  </si>
  <si>
    <t xml:space="preserve">          Item description</t>
  </si>
  <si>
    <t>Preference shares</t>
  </si>
  <si>
    <t>Share premium (CZ: emisné ážio)</t>
  </si>
  <si>
    <t>Reserves - reserve funds for risk</t>
  </si>
  <si>
    <t>Deferred tax liabilities</t>
  </si>
  <si>
    <t>Intangible assets</t>
  </si>
  <si>
    <t>Goodwill</t>
  </si>
  <si>
    <t>Revaluation reserves</t>
  </si>
  <si>
    <t>Contingent convertible bonds (CoCos)</t>
  </si>
  <si>
    <t>Additional questions</t>
  </si>
  <si>
    <t>Q1</t>
  </si>
  <si>
    <t>Q2</t>
  </si>
  <si>
    <t>Treasury shares (own shares buybacks)</t>
  </si>
  <si>
    <t>Client deposits - term</t>
  </si>
  <si>
    <t>Mortgage portfolio</t>
  </si>
  <si>
    <t>None</t>
  </si>
  <si>
    <t>Types</t>
  </si>
  <si>
    <t>Q3</t>
  </si>
  <si>
    <t>Eligible residential loan (secured)</t>
  </si>
  <si>
    <t>UGD</t>
  </si>
  <si>
    <t>AAA</t>
  </si>
  <si>
    <t>BBB</t>
  </si>
  <si>
    <t>A</t>
  </si>
  <si>
    <t>AA</t>
  </si>
  <si>
    <t>BB</t>
  </si>
  <si>
    <t>B</t>
  </si>
  <si>
    <t>CCC</t>
  </si>
  <si>
    <t>Bond - outstanding</t>
  </si>
  <si>
    <t>Committed credit line (undrawn)</t>
  </si>
  <si>
    <t>EAD</t>
  </si>
  <si>
    <t>Credit model 1</t>
  </si>
  <si>
    <t>Company value</t>
  </si>
  <si>
    <t>Expected return</t>
  </si>
  <si>
    <t>Time</t>
  </si>
  <si>
    <t>Volatility</t>
  </si>
  <si>
    <t>Distance to default (DD)</t>
  </si>
  <si>
    <t>Numerator</t>
  </si>
  <si>
    <t>Denominator</t>
  </si>
  <si>
    <t>DD</t>
  </si>
  <si>
    <t>PD</t>
  </si>
  <si>
    <t>ST Liability</t>
  </si>
  <si>
    <t>LT Liability</t>
  </si>
  <si>
    <t>Default point</t>
  </si>
  <si>
    <t>Maximum</t>
  </si>
  <si>
    <t>Source: Moody's</t>
  </si>
  <si>
    <t>LCA set 0%</t>
  </si>
  <si>
    <r>
      <t xml:space="preserve">How are risk-weighted assets for </t>
    </r>
    <r>
      <rPr>
        <b/>
        <sz val="11"/>
        <color rgb="FFFF0000"/>
        <rFont val="Calibri"/>
        <family val="2"/>
        <charset val="238"/>
        <scheme val="minor"/>
      </rPr>
      <t xml:space="preserve">credit risk </t>
    </r>
    <r>
      <rPr>
        <b/>
        <sz val="11"/>
        <color theme="1"/>
        <rFont val="Calibri"/>
        <family val="2"/>
        <charset val="238"/>
        <scheme val="minor"/>
      </rPr>
      <t>calculated in Basel I and Basel II/III Standardized Approach</t>
    </r>
  </si>
  <si>
    <t>Set by LCA*</t>
  </si>
  <si>
    <t>Which two main ways exist for banks to increase their capital adequacy?</t>
  </si>
  <si>
    <t>Corporate loan</t>
  </si>
  <si>
    <t>Loan to a large corporate (A+)</t>
  </si>
  <si>
    <t>Deposit in the central bank</t>
  </si>
  <si>
    <t>Government T-bills</t>
  </si>
  <si>
    <t>Loan commitment (30% is drawn, A rating - CCF 20%)</t>
  </si>
  <si>
    <t>CCF - Credit conversion factor</t>
  </si>
  <si>
    <t>Counterparty for IRS hedging trade</t>
  </si>
  <si>
    <t>General provisions (if they exist in the jurisdiction; in the EU, they are not used anymore)</t>
  </si>
  <si>
    <t>Retained earnings from previous years (from audited profits, not distributed per decision by shareholders)</t>
  </si>
  <si>
    <t>(Positive) Earnings from current year, not audited</t>
  </si>
  <si>
    <t>(Negative) Earnings (loss) from current year, not audited</t>
  </si>
  <si>
    <t>wj and Cj refer to Off-Balance sheet items</t>
  </si>
  <si>
    <t>* LCA - Local Competent Authority (i.e. central bank or other supervisory authority)</t>
  </si>
  <si>
    <t>What is the main source of banks' regulatory capital in the Czech Republic?</t>
  </si>
  <si>
    <t xml:space="preserve">Which banks in the Czech Republic have their shares listed in public stock markets?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</si>
</sst>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_-* #,##0.00\ _K_č_-;\-* #,##0.00\ _K_č_-;_-* &quot;-&quot;??\ _K_č_-;_-@_-"/>
    <numFmt numFmtId="166" formatCode="_-* #,##0.00_-;\-* #,##0.00_-;_-* &quot;-&quot;??_-;_-@_-"/>
    <numFmt numFmtId="167" formatCode="_-* #,##0\ &quot;Kč&quot;_-;\-* #,##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sz val="12"/>
      <color rgb="FF000000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b/>
      <sz val="12"/>
      <color theme="0"/>
      <name val="Trebuchet MS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3" fillId="0" borderId="0" applyProtection="0">
      <alignment vertical="center"/>
    </xf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2" fillId="0" borderId="0" xfId="1"/>
    <xf numFmtId="0" fontId="4" fillId="0" borderId="0" xfId="1" applyFont="1"/>
    <xf numFmtId="0" fontId="6" fillId="0" borderId="1" xfId="1" applyFont="1" applyBorder="1" applyAlignment="1">
      <alignment horizontal="left" vertical="center" wrapText="1" readingOrder="1"/>
    </xf>
    <xf numFmtId="0" fontId="6" fillId="0" borderId="2" xfId="1" applyFont="1" applyBorder="1" applyAlignment="1">
      <alignment horizontal="left" vertical="center" wrapText="1" readingOrder="1"/>
    </xf>
    <xf numFmtId="0" fontId="6" fillId="0" borderId="3" xfId="1" applyFont="1" applyBorder="1" applyAlignment="1">
      <alignment horizontal="left" vertical="center" wrapText="1" readingOrder="1"/>
    </xf>
    <xf numFmtId="0" fontId="2" fillId="0" borderId="0" xfId="1" applyAlignment="1">
      <alignment horizontal="center"/>
    </xf>
    <xf numFmtId="9" fontId="6" fillId="0" borderId="1" xfId="1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9" fontId="6" fillId="0" borderId="1" xfId="1" applyNumberFormat="1" applyFont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center" vertical="center" wrapText="1" readingOrder="1"/>
    </xf>
    <xf numFmtId="0" fontId="6" fillId="0" borderId="3" xfId="1" applyFont="1" applyBorder="1" applyAlignment="1">
      <alignment horizontal="center" vertical="center" wrapText="1" readingOrder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4" fontId="0" fillId="2" borderId="0" xfId="0" applyNumberForma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3" fontId="8" fillId="5" borderId="7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center" vertical="center" wrapText="1"/>
    </xf>
    <xf numFmtId="3" fontId="11" fillId="5" borderId="19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13" fillId="4" borderId="28" xfId="0" applyFont="1" applyFill="1" applyBorder="1" applyAlignment="1">
      <alignment vertical="center"/>
    </xf>
    <xf numFmtId="0" fontId="13" fillId="4" borderId="23" xfId="0" quotePrefix="1" applyFont="1" applyFill="1" applyBorder="1" applyAlignment="1">
      <alignment horizontal="center" vertical="center"/>
    </xf>
    <xf numFmtId="0" fontId="13" fillId="4" borderId="22" xfId="0" quotePrefix="1" applyFont="1" applyFill="1" applyBorder="1" applyAlignment="1">
      <alignment horizontal="center" vertical="center"/>
    </xf>
    <xf numFmtId="0" fontId="0" fillId="5" borderId="24" xfId="0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left" vertical="center"/>
    </xf>
    <xf numFmtId="0" fontId="11" fillId="5" borderId="3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vertical="center"/>
    </xf>
    <xf numFmtId="3" fontId="10" fillId="5" borderId="33" xfId="0" applyNumberFormat="1" applyFont="1" applyFill="1" applyBorder="1" applyAlignment="1">
      <alignment vertical="center"/>
    </xf>
    <xf numFmtId="0" fontId="10" fillId="5" borderId="36" xfId="0" applyFont="1" applyFill="1" applyBorder="1" applyAlignment="1">
      <alignment vertical="center"/>
    </xf>
    <xf numFmtId="3" fontId="10" fillId="5" borderId="37" xfId="0" applyNumberFormat="1" applyFont="1" applyFill="1" applyBorder="1" applyAlignment="1">
      <alignment vertical="center"/>
    </xf>
    <xf numFmtId="9" fontId="8" fillId="4" borderId="38" xfId="0" applyNumberFormat="1" applyFont="1" applyFill="1" applyBorder="1" applyAlignment="1">
      <alignment horizontal="center" vertical="center"/>
    </xf>
    <xf numFmtId="9" fontId="8" fillId="4" borderId="34" xfId="0" applyNumberFormat="1" applyFont="1" applyFill="1" applyBorder="1" applyAlignment="1">
      <alignment horizontal="center" vertical="center"/>
    </xf>
    <xf numFmtId="3" fontId="8" fillId="4" borderId="35" xfId="0" applyNumberFormat="1" applyFont="1" applyFill="1" applyBorder="1" applyAlignment="1">
      <alignment vertical="center"/>
    </xf>
    <xf numFmtId="3" fontId="8" fillId="4" borderId="39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horizontal="center" vertical="center"/>
    </xf>
    <xf numFmtId="3" fontId="8" fillId="4" borderId="13" xfId="0" applyNumberFormat="1" applyFont="1" applyFill="1" applyBorder="1" applyAlignment="1">
      <alignment vertical="center"/>
    </xf>
    <xf numFmtId="3" fontId="8" fillId="4" borderId="19" xfId="0" applyNumberFormat="1" applyFont="1" applyFill="1" applyBorder="1" applyAlignment="1">
      <alignment vertical="center"/>
    </xf>
    <xf numFmtId="9" fontId="8" fillId="4" borderId="19" xfId="0" applyNumberFormat="1" applyFont="1" applyFill="1" applyBorder="1" applyAlignment="1">
      <alignment horizontal="center" vertical="center"/>
    </xf>
    <xf numFmtId="9" fontId="8" fillId="4" borderId="17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2" borderId="0" xfId="0" applyFont="1" applyFill="1"/>
    <xf numFmtId="9" fontId="13" fillId="4" borderId="0" xfId="0" applyNumberFormat="1" applyFont="1" applyFill="1"/>
    <xf numFmtId="167" fontId="13" fillId="4" borderId="0" xfId="0" applyNumberFormat="1" applyFont="1" applyFill="1"/>
    <xf numFmtId="0" fontId="8" fillId="6" borderId="45" xfId="0" applyFont="1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9" fontId="0" fillId="6" borderId="41" xfId="0" applyNumberFormat="1" applyFill="1" applyBorder="1"/>
    <xf numFmtId="0" fontId="0" fillId="6" borderId="42" xfId="0" applyFill="1" applyBorder="1" applyAlignment="1">
      <alignment horizontal="center" vertical="center"/>
    </xf>
    <xf numFmtId="9" fontId="0" fillId="6" borderId="44" xfId="0" applyNumberFormat="1" applyFill="1" applyBorder="1"/>
    <xf numFmtId="0" fontId="8" fillId="6" borderId="0" xfId="0" applyFont="1" applyFill="1"/>
    <xf numFmtId="167" fontId="0" fillId="6" borderId="0" xfId="7" applyNumberFormat="1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9" xfId="0" applyFill="1" applyBorder="1"/>
    <xf numFmtId="0" fontId="0" fillId="6" borderId="40" xfId="0" applyFill="1" applyBorder="1"/>
    <xf numFmtId="0" fontId="0" fillId="6" borderId="11" xfId="0" applyFill="1" applyBorder="1"/>
    <xf numFmtId="0" fontId="0" fillId="6" borderId="41" xfId="0" applyFill="1" applyBorder="1"/>
    <xf numFmtId="0" fontId="0" fillId="6" borderId="42" xfId="0" applyFill="1" applyBorder="1"/>
    <xf numFmtId="0" fontId="0" fillId="6" borderId="44" xfId="0" applyFill="1" applyBorder="1"/>
    <xf numFmtId="0" fontId="0" fillId="6" borderId="10" xfId="0" applyFill="1" applyBorder="1"/>
    <xf numFmtId="0" fontId="0" fillId="6" borderId="0" xfId="0" applyFill="1" applyBorder="1"/>
    <xf numFmtId="0" fontId="0" fillId="6" borderId="43" xfId="0" applyFill="1" applyBorder="1"/>
    <xf numFmtId="10" fontId="0" fillId="6" borderId="44" xfId="0" applyNumberFormat="1" applyFill="1" applyBorder="1"/>
    <xf numFmtId="0" fontId="13" fillId="4" borderId="0" xfId="0" applyNumberFormat="1" applyFont="1" applyFill="1"/>
    <xf numFmtId="0" fontId="13" fillId="4" borderId="0" xfId="0" applyFont="1" applyFill="1"/>
    <xf numFmtId="10" fontId="13" fillId="4" borderId="0" xfId="8" applyNumberFormat="1" applyFont="1" applyFill="1"/>
    <xf numFmtId="9" fontId="8" fillId="4" borderId="16" xfId="0" applyNumberFormat="1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vertical="center"/>
    </xf>
    <xf numFmtId="9" fontId="13" fillId="4" borderId="16" xfId="0" applyNumberFormat="1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0" fillId="5" borderId="48" xfId="0" applyFill="1" applyBorder="1" applyAlignment="1">
      <alignment vertical="center"/>
    </xf>
    <xf numFmtId="0" fontId="12" fillId="3" borderId="2" xfId="1" applyFont="1" applyFill="1" applyBorder="1" applyAlignment="1">
      <alignment horizontal="left" vertical="center" wrapText="1" readingOrder="1"/>
    </xf>
    <xf numFmtId="0" fontId="12" fillId="3" borderId="3" xfId="1" applyFont="1" applyFill="1" applyBorder="1" applyAlignment="1">
      <alignment horizontal="left" vertical="center" wrapText="1" readingOrder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</cellXfs>
  <cellStyles count="9">
    <cellStyle name="]_x000d__x000a_Extension=conv.dll_x000d__x000a_MS-DOS Tools Extentions=C:\DOS\MSTOOLS.DLL_x000d__x000a__x000d__x000a_[Settings]_x000d__x000a_UNDELETE.DLL=C:\DOS\MSTOOLS.DLL_x000d__x000a_W" xfId="4"/>
    <cellStyle name="Comma 2" xfId="5"/>
    <cellStyle name="Comma 3" xfId="3"/>
    <cellStyle name="Currency" xfId="7" builtinId="4"/>
    <cellStyle name="Currency 2" xfId="6"/>
    <cellStyle name="Normal" xfId="0" builtinId="0"/>
    <cellStyle name="Normal 2" xfId="1"/>
    <cellStyle name="Percent" xfId="8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236221</xdr:colOff>
      <xdr:row>0</xdr:row>
      <xdr:rowOff>160021</xdr:rowOff>
    </xdr:from>
    <xdr:to>
      <xdr:col>12</xdr:col>
      <xdr:colOff>1317</xdr:colOff>
      <xdr:row>20</xdr:row>
      <xdr:rowOff>99061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1" y="160021"/>
          <a:ext cx="7080296" cy="359664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25</xdr:row>
      <xdr:rowOff>99060</xdr:rowOff>
    </xdr:from>
    <xdr:to>
      <xdr:col>13</xdr:col>
      <xdr:colOff>414340</xdr:colOff>
      <xdr:row>38</xdr:row>
      <xdr:rowOff>45429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" y="5219700"/>
          <a:ext cx="7600000" cy="23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191366</xdr:colOff>
      <xdr:row>78</xdr:row>
      <xdr:rowOff>105318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191000"/>
          <a:ext cx="8314286" cy="108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</xdr:colOff>
      <xdr:row>79</xdr:row>
      <xdr:rowOff>137160</xdr:rowOff>
    </xdr:from>
    <xdr:to>
      <xdr:col>5</xdr:col>
      <xdr:colOff>1056290</xdr:colOff>
      <xdr:row>126</xdr:row>
      <xdr:rowOff>160848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" y="15300960"/>
          <a:ext cx="7876190" cy="8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110987</xdr:colOff>
      <xdr:row>0</xdr:row>
      <xdr:rowOff>172278</xdr:rowOff>
    </xdr:from>
    <xdr:to>
      <xdr:col>10</xdr:col>
      <xdr:colOff>862417</xdr:colOff>
      <xdr:row>11</xdr:row>
      <xdr:rowOff>53009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447" y="172278"/>
          <a:ext cx="5132930" cy="23191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79513</xdr:colOff>
      <xdr:row>0</xdr:row>
      <xdr:rowOff>111442</xdr:rowOff>
    </xdr:from>
    <xdr:to>
      <xdr:col>10</xdr:col>
      <xdr:colOff>344556</xdr:colOff>
      <xdr:row>12</xdr:row>
      <xdr:rowOff>139798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4493" y="111442"/>
          <a:ext cx="4646543" cy="27182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533399</xdr:colOff>
      <xdr:row>1</xdr:row>
      <xdr:rowOff>137160</xdr:rowOff>
    </xdr:from>
    <xdr:to>
      <xdr:col>17</xdr:col>
      <xdr:colOff>394606</xdr:colOff>
      <xdr:row>17</xdr:row>
      <xdr:rowOff>175260</xdr:rowOff>
    </xdr:to>
    <xdr:pic>
      <xdr:nvPicPr>
        <xdr:cNvPr id="2" name="Picture 1" descr="Estimating probabilities of default of different firms and the statistical  tests | Journal of Global Entrepreneurship Research | Full T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699" y="320040"/>
          <a:ext cx="5347607" cy="2994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426077</xdr:colOff>
      <xdr:row>27</xdr:row>
      <xdr:rowOff>163489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00300"/>
          <a:ext cx="5142857" cy="2723809"/>
        </a:xfrm>
        <a:prstGeom prst="rect">
          <a:avLst/>
        </a:prstGeom>
      </xdr:spPr>
    </xdr:pic>
    <xdr:clientData/>
  </xdr:twoCellAnchor>
  <xdr:twoCellAnchor editAs="oneCell">
    <xdr:from>
      <xdr:col>9</xdr:col>
      <xdr:colOff>30481</xdr:colOff>
      <xdr:row>4</xdr:row>
      <xdr:rowOff>60960</xdr:rowOff>
    </xdr:from>
    <xdr:to>
      <xdr:col>18</xdr:col>
      <xdr:colOff>35971</xdr:colOff>
      <xdr:row>18</xdr:row>
      <xdr:rowOff>60960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6061" y="807720"/>
          <a:ext cx="5491890" cy="2567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3:A25"/>
  <sheetViews>
    <sheetView tabSelected="1" workbookViewId="0">
      <selection activeCell="O17" sqref="O17"/>
    </sheetView>
  </sheetViews>
  <sheetFormatPr defaultRowHeight="14.4" x14ac:dyDescent="0.3"/>
  <cols>
    <col min="1" max="16384" width="8.88671875" style="1"/>
  </cols>
  <sheetData>
    <row r="23" spans="1:1" x14ac:dyDescent="0.3">
      <c r="A23" s="67" t="s">
        <v>98</v>
      </c>
    </row>
    <row r="25" spans="1:1" x14ac:dyDescent="0.3">
      <c r="A25" s="1" t="s">
        <v>112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15"/>
  <sheetViews>
    <sheetView workbookViewId="0">
      <selection activeCell="H18" sqref="H18"/>
    </sheetView>
  </sheetViews>
  <sheetFormatPr defaultRowHeight="14.4" x14ac:dyDescent="0.3"/>
  <cols>
    <col min="1" max="1" width="8.88671875" style="1"/>
    <col min="2" max="2" width="48.77734375" style="1" customWidth="1"/>
    <col min="3" max="3" width="27.44140625" style="1" bestFit="1" customWidth="1"/>
    <col min="4" max="4" width="8.88671875" style="1"/>
    <col min="5" max="5" width="17.5546875" style="1" bestFit="1" customWidth="1"/>
    <col min="6" max="8" width="15.77734375" style="9" customWidth="1"/>
    <col min="9" max="16384" width="8.88671875" style="1"/>
  </cols>
  <sheetData>
    <row r="2" spans="2:8" x14ac:dyDescent="0.3">
      <c r="C2" s="2"/>
      <c r="D2" s="2"/>
      <c r="F2" s="7"/>
      <c r="G2" s="7"/>
      <c r="H2" s="7"/>
    </row>
    <row r="3" spans="2:8" ht="16.8" thickBot="1" x14ac:dyDescent="0.4">
      <c r="B3" s="2"/>
      <c r="C3" s="2"/>
      <c r="D3" s="2"/>
      <c r="E3" s="3" t="s">
        <v>27</v>
      </c>
      <c r="F3" s="7"/>
      <c r="G3" s="7"/>
      <c r="H3" s="7"/>
    </row>
    <row r="4" spans="2:8" ht="16.8" thickBot="1" x14ac:dyDescent="0.4">
      <c r="B4" s="3" t="s">
        <v>1</v>
      </c>
      <c r="D4" s="2"/>
      <c r="E4" s="98" t="s">
        <v>29</v>
      </c>
      <c r="F4" s="100" t="s">
        <v>30</v>
      </c>
      <c r="G4" s="101"/>
      <c r="H4" s="102"/>
    </row>
    <row r="5" spans="2:8" ht="16.8" thickBot="1" x14ac:dyDescent="0.35">
      <c r="B5" s="26" t="s">
        <v>28</v>
      </c>
      <c r="C5" s="26" t="s">
        <v>30</v>
      </c>
      <c r="D5" s="2"/>
      <c r="E5" s="99"/>
      <c r="F5" s="27" t="s">
        <v>3</v>
      </c>
      <c r="G5" s="27" t="s">
        <v>4</v>
      </c>
      <c r="H5" s="27" t="s">
        <v>5</v>
      </c>
    </row>
    <row r="6" spans="2:8" ht="16.8" thickBot="1" x14ac:dyDescent="0.35">
      <c r="B6" s="4" t="s">
        <v>2</v>
      </c>
      <c r="C6" s="10">
        <v>0</v>
      </c>
      <c r="D6" s="2"/>
      <c r="E6" s="4" t="s">
        <v>8</v>
      </c>
      <c r="F6" s="8">
        <v>0</v>
      </c>
      <c r="G6" s="8">
        <v>0.2</v>
      </c>
      <c r="H6" s="8">
        <v>0.2</v>
      </c>
    </row>
    <row r="7" spans="2:8" ht="16.8" thickBot="1" x14ac:dyDescent="0.35">
      <c r="B7" s="5" t="s">
        <v>6</v>
      </c>
      <c r="C7" s="11" t="s">
        <v>7</v>
      </c>
      <c r="D7" s="2"/>
      <c r="E7" s="4" t="s">
        <v>10</v>
      </c>
      <c r="F7" s="8">
        <v>0.2</v>
      </c>
      <c r="G7" s="8">
        <v>0.5</v>
      </c>
      <c r="H7" s="8">
        <v>0.5</v>
      </c>
    </row>
    <row r="8" spans="2:8" ht="16.8" thickBot="1" x14ac:dyDescent="0.35">
      <c r="B8" s="6" t="s">
        <v>9</v>
      </c>
      <c r="C8" s="12" t="s">
        <v>99</v>
      </c>
      <c r="D8" s="2"/>
      <c r="E8" s="4" t="s">
        <v>12</v>
      </c>
      <c r="F8" s="8">
        <v>0.5</v>
      </c>
      <c r="G8" s="8">
        <v>0.5</v>
      </c>
      <c r="H8" s="8">
        <v>1</v>
      </c>
    </row>
    <row r="9" spans="2:8" ht="16.8" thickBot="1" x14ac:dyDescent="0.35">
      <c r="B9" s="4" t="s">
        <v>11</v>
      </c>
      <c r="C9" s="10">
        <v>0.2</v>
      </c>
      <c r="D9" s="2"/>
      <c r="E9" s="4" t="s">
        <v>14</v>
      </c>
      <c r="F9" s="8">
        <v>1</v>
      </c>
      <c r="G9" s="8">
        <v>1</v>
      </c>
      <c r="H9" s="8">
        <v>1</v>
      </c>
    </row>
    <row r="10" spans="2:8" ht="33" thickBot="1" x14ac:dyDescent="0.35">
      <c r="B10" s="4" t="s">
        <v>13</v>
      </c>
      <c r="C10" s="10">
        <v>0.5</v>
      </c>
      <c r="D10" s="2"/>
      <c r="E10" s="4" t="s">
        <v>16</v>
      </c>
      <c r="F10" s="8">
        <v>1</v>
      </c>
      <c r="G10" s="8">
        <v>1</v>
      </c>
      <c r="H10" s="8">
        <v>1</v>
      </c>
    </row>
    <row r="11" spans="2:8" ht="16.8" thickBot="1" x14ac:dyDescent="0.35">
      <c r="B11" s="4" t="s">
        <v>15</v>
      </c>
      <c r="C11" s="10">
        <v>0.5</v>
      </c>
      <c r="D11" s="2"/>
      <c r="E11" s="4" t="s">
        <v>18</v>
      </c>
      <c r="F11" s="8">
        <v>1.5</v>
      </c>
      <c r="G11" s="8">
        <v>1.5</v>
      </c>
      <c r="H11" s="8">
        <v>1.5</v>
      </c>
    </row>
    <row r="12" spans="2:8" ht="33" thickBot="1" x14ac:dyDescent="0.35">
      <c r="B12" s="4" t="s">
        <v>17</v>
      </c>
      <c r="C12" s="10">
        <v>1</v>
      </c>
      <c r="D12" s="2"/>
      <c r="E12" s="4" t="s">
        <v>19</v>
      </c>
      <c r="F12" s="8">
        <v>1</v>
      </c>
      <c r="G12" s="8">
        <v>0.5</v>
      </c>
      <c r="H12" s="8">
        <v>1</v>
      </c>
    </row>
    <row r="15" spans="2:8" x14ac:dyDescent="0.3">
      <c r="B15" s="1" t="s">
        <v>113</v>
      </c>
    </row>
  </sheetData>
  <mergeCells count="2">
    <mergeCell ref="E4:E5"/>
    <mergeCell ref="F4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19"/>
  <sheetViews>
    <sheetView zoomScale="115" zoomScaleNormal="115" workbookViewId="0">
      <selection activeCell="C24" sqref="C24"/>
    </sheetView>
  </sheetViews>
  <sheetFormatPr defaultRowHeight="14.4" x14ac:dyDescent="0.3"/>
  <cols>
    <col min="1" max="1" width="46.21875" style="1" customWidth="1"/>
    <col min="2" max="2" width="12.77734375" style="1" customWidth="1"/>
    <col min="3" max="3" width="8.77734375" style="1" customWidth="1"/>
    <col min="4" max="4" width="12.77734375" style="1" customWidth="1"/>
    <col min="5" max="5" width="0.88671875" style="1" customWidth="1"/>
    <col min="6" max="11" width="12.77734375" style="1" customWidth="1"/>
    <col min="12" max="16384" width="8.88671875" style="1"/>
  </cols>
  <sheetData>
    <row r="1" spans="1:12" ht="15" thickBot="1" x14ac:dyDescent="0.35">
      <c r="A1" s="103" t="s">
        <v>1</v>
      </c>
      <c r="B1" s="104"/>
      <c r="C1" s="104"/>
      <c r="D1" s="105"/>
      <c r="H1" s="106" t="s">
        <v>42</v>
      </c>
      <c r="I1" s="106"/>
      <c r="J1" s="106"/>
      <c r="K1" s="106"/>
    </row>
    <row r="2" spans="1:12" ht="4.05" customHeight="1" thickBot="1" x14ac:dyDescent="0.35">
      <c r="A2" s="14"/>
      <c r="B2" s="14"/>
      <c r="C2" s="25"/>
      <c r="D2" s="14"/>
      <c r="H2" s="17"/>
      <c r="I2" s="17"/>
      <c r="J2" s="17"/>
      <c r="K2" s="17"/>
    </row>
    <row r="3" spans="1:12" ht="15" thickBot="1" x14ac:dyDescent="0.35">
      <c r="A3" s="64" t="s">
        <v>20</v>
      </c>
      <c r="B3" s="65" t="s">
        <v>21</v>
      </c>
      <c r="C3" s="20" t="s">
        <v>31</v>
      </c>
      <c r="D3" s="66" t="s">
        <v>22</v>
      </c>
      <c r="H3" s="17"/>
      <c r="I3" s="17"/>
      <c r="J3" s="17"/>
      <c r="K3" s="17"/>
    </row>
    <row r="4" spans="1:12" ht="19.95" customHeight="1" x14ac:dyDescent="0.3">
      <c r="A4" s="51" t="s">
        <v>102</v>
      </c>
      <c r="B4" s="52">
        <v>50000000</v>
      </c>
      <c r="C4" s="56"/>
      <c r="D4" s="57"/>
      <c r="E4" s="13"/>
      <c r="F4" s="13"/>
      <c r="G4" s="13"/>
      <c r="H4" s="16"/>
      <c r="I4" s="16"/>
      <c r="J4" s="16"/>
      <c r="K4" s="16"/>
    </row>
    <row r="5" spans="1:12" ht="19.95" customHeight="1" x14ac:dyDescent="0.3">
      <c r="A5" s="53" t="s">
        <v>35</v>
      </c>
      <c r="B5" s="54">
        <v>20000000</v>
      </c>
      <c r="C5" s="55"/>
      <c r="D5" s="58"/>
      <c r="E5" s="13"/>
      <c r="F5" s="13"/>
      <c r="G5" s="13"/>
      <c r="H5" s="16"/>
      <c r="I5" s="16"/>
      <c r="J5" s="16"/>
      <c r="K5" s="16"/>
    </row>
    <row r="6" spans="1:12" ht="19.95" customHeight="1" x14ac:dyDescent="0.3">
      <c r="A6" s="53" t="s">
        <v>103</v>
      </c>
      <c r="B6" s="54">
        <v>15000000</v>
      </c>
      <c r="C6" s="55"/>
      <c r="D6" s="58"/>
      <c r="E6" s="13"/>
      <c r="F6" s="13"/>
      <c r="G6" s="13"/>
      <c r="H6" s="16"/>
      <c r="I6" s="16"/>
      <c r="J6" s="16"/>
      <c r="K6" s="16"/>
      <c r="L6" s="1" t="s">
        <v>97</v>
      </c>
    </row>
    <row r="7" spans="1:12" ht="19.95" customHeight="1" x14ac:dyDescent="0.3">
      <c r="A7" s="53" t="s">
        <v>23</v>
      </c>
      <c r="B7" s="54">
        <v>45000000</v>
      </c>
      <c r="C7" s="55"/>
      <c r="D7" s="58"/>
      <c r="E7" s="13"/>
      <c r="F7" s="13"/>
      <c r="G7" s="13"/>
      <c r="H7" s="16"/>
      <c r="I7" s="16"/>
      <c r="J7" s="16"/>
      <c r="K7" s="16"/>
    </row>
    <row r="8" spans="1:12" ht="19.95" customHeight="1" x14ac:dyDescent="0.3">
      <c r="A8" s="53" t="s">
        <v>24</v>
      </c>
      <c r="B8" s="54">
        <v>52000000</v>
      </c>
      <c r="C8" s="55"/>
      <c r="D8" s="58"/>
      <c r="E8" s="13"/>
      <c r="F8" s="13"/>
      <c r="G8" s="13"/>
      <c r="H8" s="16"/>
      <c r="I8" s="16"/>
      <c r="J8" s="16"/>
      <c r="K8" s="16"/>
    </row>
    <row r="9" spans="1:12" ht="19.95" customHeight="1" x14ac:dyDescent="0.3">
      <c r="A9" s="53" t="s">
        <v>104</v>
      </c>
      <c r="B9" s="54">
        <v>5000000</v>
      </c>
      <c r="C9" s="55"/>
      <c r="D9" s="58"/>
      <c r="E9" s="13"/>
      <c r="F9" s="13"/>
      <c r="G9" s="13"/>
      <c r="H9" s="16"/>
      <c r="I9" s="16"/>
      <c r="J9" s="16"/>
      <c r="K9" s="16"/>
    </row>
    <row r="10" spans="1:12" ht="19.95" customHeight="1" x14ac:dyDescent="0.3">
      <c r="A10" s="53" t="s">
        <v>105</v>
      </c>
      <c r="B10" s="54">
        <v>40000000</v>
      </c>
      <c r="C10" s="55"/>
      <c r="D10" s="58"/>
      <c r="E10" s="13"/>
      <c r="F10" s="13"/>
      <c r="G10" s="13"/>
      <c r="H10" s="18"/>
      <c r="I10" s="16"/>
      <c r="J10" s="16"/>
      <c r="K10" s="16"/>
    </row>
    <row r="11" spans="1:12" ht="19.95" customHeight="1" x14ac:dyDescent="0.3">
      <c r="A11" s="53" t="s">
        <v>70</v>
      </c>
      <c r="B11" s="54">
        <v>10000000</v>
      </c>
      <c r="C11" s="55"/>
      <c r="D11" s="58"/>
      <c r="E11" s="13"/>
      <c r="F11" s="13"/>
      <c r="G11" s="13"/>
      <c r="H11" s="16"/>
      <c r="I11" s="16"/>
      <c r="J11" s="16"/>
      <c r="K11" s="16"/>
    </row>
    <row r="12" spans="1:12" ht="19.95" customHeight="1" x14ac:dyDescent="0.3">
      <c r="A12" s="53" t="s">
        <v>107</v>
      </c>
      <c r="B12" s="54">
        <v>100000000</v>
      </c>
      <c r="C12" s="55"/>
      <c r="D12" s="58"/>
      <c r="E12" s="13"/>
      <c r="F12" s="13"/>
      <c r="G12" s="13"/>
      <c r="H12" s="16"/>
      <c r="I12" s="16"/>
      <c r="J12" s="16"/>
      <c r="K12" s="16"/>
    </row>
    <row r="13" spans="1:12" ht="19.95" customHeight="1" thickBot="1" x14ac:dyDescent="0.35">
      <c r="A13" s="53" t="s">
        <v>33</v>
      </c>
      <c r="B13" s="54">
        <v>3000000</v>
      </c>
      <c r="C13" s="55"/>
      <c r="D13" s="58"/>
      <c r="E13" s="13"/>
      <c r="F13" s="13"/>
      <c r="G13" s="13"/>
      <c r="H13" s="13"/>
      <c r="I13" s="13"/>
      <c r="J13" s="13"/>
      <c r="K13" s="13"/>
    </row>
    <row r="14" spans="1:12" ht="19.95" customHeight="1" thickBot="1" x14ac:dyDescent="0.35">
      <c r="A14" s="53" t="s">
        <v>34</v>
      </c>
      <c r="B14" s="54">
        <v>50000000</v>
      </c>
      <c r="C14" s="55"/>
      <c r="D14" s="58"/>
      <c r="E14" s="13"/>
      <c r="F14" s="19" t="s">
        <v>37</v>
      </c>
      <c r="G14" s="20" t="s">
        <v>43</v>
      </c>
      <c r="H14" s="20" t="s">
        <v>38</v>
      </c>
      <c r="I14" s="20" t="s">
        <v>39</v>
      </c>
      <c r="J14" s="20" t="s">
        <v>40</v>
      </c>
      <c r="K14" s="21" t="s">
        <v>41</v>
      </c>
    </row>
    <row r="15" spans="1:12" ht="19.95" customHeight="1" thickBot="1" x14ac:dyDescent="0.35">
      <c r="A15" s="22" t="s">
        <v>32</v>
      </c>
      <c r="B15" s="23">
        <f>+SUM(B4:B14)</f>
        <v>390000000</v>
      </c>
      <c r="C15" s="95">
        <f>+D15/B15</f>
        <v>0</v>
      </c>
      <c r="D15" s="94">
        <f>+SUM(D4:D14)</f>
        <v>0</v>
      </c>
      <c r="E15" s="13"/>
      <c r="F15" s="60">
        <f>+D15*0.04</f>
        <v>0</v>
      </c>
      <c r="G15" s="61">
        <f>+D15*0.08</f>
        <v>0</v>
      </c>
      <c r="H15" s="28">
        <v>30000000</v>
      </c>
      <c r="I15" s="28">
        <v>35000000</v>
      </c>
      <c r="J15" s="62" t="e">
        <f>+H15/D15</f>
        <v>#DIV/0!</v>
      </c>
      <c r="K15" s="63" t="e">
        <f>+I15/D15</f>
        <v>#DIV/0!</v>
      </c>
    </row>
    <row r="16" spans="1:12" ht="19.95" customHeight="1" x14ac:dyDescent="0.3">
      <c r="C16" s="15"/>
      <c r="E16" s="24"/>
    </row>
    <row r="17" spans="1:3" x14ac:dyDescent="0.3">
      <c r="A17" s="13" t="s">
        <v>36</v>
      </c>
      <c r="C17" s="15"/>
    </row>
    <row r="18" spans="1:3" x14ac:dyDescent="0.3">
      <c r="A18" s="1" t="s">
        <v>106</v>
      </c>
    </row>
    <row r="19" spans="1:3" x14ac:dyDescent="0.3">
      <c r="C19" s="15"/>
    </row>
  </sheetData>
  <mergeCells count="2">
    <mergeCell ref="A1:D1"/>
    <mergeCell ref="H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17"/>
  <sheetViews>
    <sheetView zoomScale="115" zoomScaleNormal="115" workbookViewId="0">
      <selection activeCell="A28" sqref="A28"/>
    </sheetView>
  </sheetViews>
  <sheetFormatPr defaultRowHeight="14.4" x14ac:dyDescent="0.3"/>
  <cols>
    <col min="1" max="1" width="45.77734375" style="1" bestFit="1" customWidth="1"/>
    <col min="2" max="2" width="12.77734375" style="1" customWidth="1"/>
    <col min="3" max="3" width="8.77734375" style="15" customWidth="1"/>
    <col min="4" max="4" width="12.77734375" style="1" customWidth="1"/>
    <col min="5" max="5" width="0.88671875" style="1" customWidth="1"/>
    <col min="6" max="11" width="12.77734375" style="1" customWidth="1"/>
    <col min="12" max="12" width="12.33203125" style="1" bestFit="1" customWidth="1"/>
    <col min="13" max="13" width="7.109375" style="1" bestFit="1" customWidth="1"/>
    <col min="14" max="14" width="12.5546875" style="1" bestFit="1" customWidth="1"/>
    <col min="15" max="16384" width="8.88671875" style="1"/>
  </cols>
  <sheetData>
    <row r="1" spans="1:11" ht="15" thickBot="1" x14ac:dyDescent="0.35">
      <c r="A1" s="103" t="s">
        <v>27</v>
      </c>
      <c r="B1" s="104"/>
      <c r="C1" s="104"/>
      <c r="D1" s="105"/>
      <c r="H1" s="106" t="s">
        <v>42</v>
      </c>
      <c r="I1" s="106"/>
      <c r="J1" s="106"/>
      <c r="K1" s="106"/>
    </row>
    <row r="2" spans="1:11" ht="4.05" customHeight="1" thickBot="1" x14ac:dyDescent="0.35">
      <c r="A2" s="14"/>
      <c r="B2" s="14"/>
      <c r="C2" s="25"/>
      <c r="D2" s="14"/>
      <c r="H2" s="17"/>
      <c r="I2" s="17"/>
      <c r="J2" s="17"/>
      <c r="K2" s="17"/>
    </row>
    <row r="3" spans="1:11" ht="15" thickBot="1" x14ac:dyDescent="0.35">
      <c r="A3" s="64" t="s">
        <v>20</v>
      </c>
      <c r="B3" s="65" t="s">
        <v>21</v>
      </c>
      <c r="C3" s="20" t="s">
        <v>31</v>
      </c>
      <c r="D3" s="66" t="s">
        <v>22</v>
      </c>
      <c r="H3" s="17"/>
      <c r="I3" s="17"/>
      <c r="J3" s="17"/>
      <c r="K3" s="17"/>
    </row>
    <row r="4" spans="1:11" s="13" customFormat="1" ht="19.95" customHeight="1" x14ac:dyDescent="0.3">
      <c r="A4" s="51" t="s">
        <v>102</v>
      </c>
      <c r="B4" s="52">
        <v>50000000</v>
      </c>
      <c r="C4" s="56"/>
      <c r="D4" s="57"/>
      <c r="H4" s="16"/>
      <c r="I4" s="16"/>
      <c r="J4" s="16"/>
      <c r="K4" s="16"/>
    </row>
    <row r="5" spans="1:11" s="13" customFormat="1" ht="19.95" customHeight="1" x14ac:dyDescent="0.3">
      <c r="A5" s="53" t="s">
        <v>35</v>
      </c>
      <c r="B5" s="54">
        <v>20000000</v>
      </c>
      <c r="C5" s="55"/>
      <c r="D5" s="58"/>
      <c r="H5" s="16"/>
      <c r="I5" s="16"/>
      <c r="J5" s="16"/>
      <c r="K5" s="16"/>
    </row>
    <row r="6" spans="1:11" s="13" customFormat="1" ht="19.95" customHeight="1" x14ac:dyDescent="0.3">
      <c r="A6" s="53" t="s">
        <v>103</v>
      </c>
      <c r="B6" s="54">
        <v>15000000</v>
      </c>
      <c r="C6" s="55"/>
      <c r="D6" s="58"/>
      <c r="H6" s="16"/>
      <c r="I6" s="16"/>
      <c r="J6" s="16"/>
      <c r="K6" s="16"/>
    </row>
    <row r="7" spans="1:11" s="13" customFormat="1" ht="19.95" customHeight="1" x14ac:dyDescent="0.3">
      <c r="A7" s="53" t="s">
        <v>23</v>
      </c>
      <c r="B7" s="54">
        <v>45000000</v>
      </c>
      <c r="C7" s="55"/>
      <c r="D7" s="58"/>
      <c r="H7" s="16"/>
      <c r="I7" s="16"/>
      <c r="J7" s="16"/>
      <c r="K7" s="16"/>
    </row>
    <row r="8" spans="1:11" s="13" customFormat="1" ht="19.95" customHeight="1" x14ac:dyDescent="0.3">
      <c r="A8" s="53" t="s">
        <v>24</v>
      </c>
      <c r="B8" s="54">
        <v>52000000</v>
      </c>
      <c r="C8" s="55"/>
      <c r="D8" s="58"/>
      <c r="H8" s="16"/>
      <c r="I8" s="16"/>
      <c r="J8" s="16"/>
      <c r="K8" s="16"/>
    </row>
    <row r="9" spans="1:11" s="13" customFormat="1" ht="19.95" customHeight="1" x14ac:dyDescent="0.3">
      <c r="A9" s="53" t="s">
        <v>104</v>
      </c>
      <c r="B9" s="54">
        <v>5000000</v>
      </c>
      <c r="C9" s="55"/>
      <c r="D9" s="58"/>
      <c r="H9" s="16"/>
      <c r="I9" s="16"/>
      <c r="J9" s="16"/>
      <c r="K9" s="16"/>
    </row>
    <row r="10" spans="1:11" s="13" customFormat="1" ht="19.95" customHeight="1" x14ac:dyDescent="0.3">
      <c r="A10" s="53" t="s">
        <v>105</v>
      </c>
      <c r="B10" s="54">
        <v>40000000</v>
      </c>
      <c r="C10" s="55"/>
      <c r="D10" s="58"/>
      <c r="H10" s="18"/>
      <c r="I10" s="16"/>
      <c r="J10" s="16"/>
      <c r="K10" s="16"/>
    </row>
    <row r="11" spans="1:11" s="13" customFormat="1" ht="19.95" customHeight="1" x14ac:dyDescent="0.3">
      <c r="A11" s="53" t="s">
        <v>70</v>
      </c>
      <c r="B11" s="54">
        <v>10000000</v>
      </c>
      <c r="C11" s="55"/>
      <c r="D11" s="58"/>
      <c r="H11" s="16"/>
      <c r="I11" s="16"/>
      <c r="J11" s="16"/>
      <c r="K11" s="16"/>
    </row>
    <row r="12" spans="1:11" s="13" customFormat="1" ht="19.95" customHeight="1" x14ac:dyDescent="0.3">
      <c r="A12" s="53" t="s">
        <v>107</v>
      </c>
      <c r="B12" s="54">
        <v>100000000</v>
      </c>
      <c r="C12" s="55"/>
      <c r="D12" s="58"/>
      <c r="G12" s="13" t="s">
        <v>44</v>
      </c>
      <c r="H12" s="16"/>
      <c r="I12" s="16"/>
      <c r="J12" s="16"/>
      <c r="K12" s="16"/>
    </row>
    <row r="13" spans="1:11" s="13" customFormat="1" ht="19.95" customHeight="1" thickBot="1" x14ac:dyDescent="0.35">
      <c r="A13" s="53" t="s">
        <v>33</v>
      </c>
      <c r="B13" s="54">
        <v>3000000</v>
      </c>
      <c r="C13" s="55"/>
      <c r="D13" s="58"/>
    </row>
    <row r="14" spans="1:11" s="13" customFormat="1" ht="19.95" customHeight="1" thickBot="1" x14ac:dyDescent="0.35">
      <c r="A14" s="53" t="s">
        <v>34</v>
      </c>
      <c r="B14" s="54">
        <v>50000000</v>
      </c>
      <c r="C14" s="55"/>
      <c r="D14" s="58"/>
      <c r="F14" s="19" t="s">
        <v>37</v>
      </c>
      <c r="G14" s="20" t="s">
        <v>43</v>
      </c>
      <c r="H14" s="20" t="s">
        <v>38</v>
      </c>
      <c r="I14" s="20" t="s">
        <v>39</v>
      </c>
      <c r="J14" s="20" t="s">
        <v>40</v>
      </c>
      <c r="K14" s="21" t="s">
        <v>41</v>
      </c>
    </row>
    <row r="15" spans="1:11" s="13" customFormat="1" ht="19.95" customHeight="1" thickBot="1" x14ac:dyDescent="0.35">
      <c r="A15" s="22" t="s">
        <v>32</v>
      </c>
      <c r="B15" s="23">
        <f ca="1">+SUM(B4:B15)</f>
        <v>390000000</v>
      </c>
      <c r="C15" s="93"/>
      <c r="D15" s="94"/>
      <c r="F15" s="60"/>
      <c r="G15" s="61"/>
      <c r="H15" s="28">
        <v>30000000</v>
      </c>
      <c r="I15" s="28">
        <v>35000000</v>
      </c>
      <c r="J15" s="62"/>
      <c r="K15" s="63"/>
    </row>
    <row r="16" spans="1:11" s="13" customFormat="1" ht="19.95" customHeight="1" x14ac:dyDescent="0.3">
      <c r="E16" s="24"/>
    </row>
    <row r="17" spans="1:1" x14ac:dyDescent="0.3">
      <c r="A17" s="13" t="s">
        <v>36</v>
      </c>
    </row>
  </sheetData>
  <mergeCells count="2">
    <mergeCell ref="A1:D1"/>
    <mergeCell ref="H1:K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36"/>
  <sheetViews>
    <sheetView zoomScale="130" zoomScaleNormal="130" workbookViewId="0">
      <selection activeCell="C27" sqref="C27"/>
    </sheetView>
  </sheetViews>
  <sheetFormatPr defaultRowHeight="14.4" x14ac:dyDescent="0.3"/>
  <cols>
    <col min="1" max="1" width="2.77734375" style="1" customWidth="1"/>
    <col min="2" max="2" width="10.33203125" style="15" customWidth="1"/>
    <col min="3" max="3" width="112.21875" style="13" customWidth="1"/>
    <col min="4" max="4" width="8.88671875" style="15"/>
    <col min="5" max="16384" width="8.88671875" style="1"/>
  </cols>
  <sheetData>
    <row r="1" spans="1:7" ht="15" thickBot="1" x14ac:dyDescent="0.35"/>
    <row r="2" spans="1:7" ht="16.2" thickBot="1" x14ac:dyDescent="0.35">
      <c r="B2" s="108" t="s">
        <v>50</v>
      </c>
      <c r="C2" s="109"/>
    </row>
    <row r="3" spans="1:7" ht="4.05" customHeight="1" thickBot="1" x14ac:dyDescent="0.35">
      <c r="A3" s="17"/>
      <c r="B3" s="35"/>
      <c r="C3" s="35"/>
    </row>
    <row r="4" spans="1:7" ht="19.95" customHeight="1" thickBot="1" x14ac:dyDescent="0.35">
      <c r="B4" s="47" t="s">
        <v>51</v>
      </c>
      <c r="C4" s="48" t="s">
        <v>52</v>
      </c>
      <c r="D4" s="33"/>
      <c r="E4" s="45" t="s">
        <v>68</v>
      </c>
      <c r="F4" s="32"/>
      <c r="G4" s="32"/>
    </row>
    <row r="5" spans="1:7" ht="19.95" customHeight="1" x14ac:dyDescent="0.3">
      <c r="B5" s="30"/>
      <c r="C5" s="41" t="s">
        <v>48</v>
      </c>
      <c r="D5" s="34"/>
      <c r="E5" s="59" t="s">
        <v>45</v>
      </c>
    </row>
    <row r="6" spans="1:7" ht="19.95" customHeight="1" x14ac:dyDescent="0.3">
      <c r="B6" s="31"/>
      <c r="C6" s="42" t="s">
        <v>53</v>
      </c>
      <c r="E6" s="49" t="s">
        <v>26</v>
      </c>
    </row>
    <row r="7" spans="1:7" ht="19.95" customHeight="1" x14ac:dyDescent="0.3">
      <c r="B7" s="31"/>
      <c r="C7" s="42" t="s">
        <v>49</v>
      </c>
      <c r="E7" s="49" t="s">
        <v>25</v>
      </c>
    </row>
    <row r="8" spans="1:7" ht="19.95" customHeight="1" thickBot="1" x14ac:dyDescent="0.35">
      <c r="B8" s="40"/>
      <c r="C8" s="42" t="s">
        <v>66</v>
      </c>
      <c r="E8" s="50" t="s">
        <v>67</v>
      </c>
    </row>
    <row r="9" spans="1:7" ht="19.95" customHeight="1" x14ac:dyDescent="0.3">
      <c r="B9" s="31"/>
      <c r="C9" s="42" t="s">
        <v>0</v>
      </c>
    </row>
    <row r="10" spans="1:7" ht="19.95" customHeight="1" x14ac:dyDescent="0.3">
      <c r="B10" s="31"/>
      <c r="C10" s="42" t="s">
        <v>60</v>
      </c>
    </row>
    <row r="11" spans="1:7" ht="19.95" customHeight="1" x14ac:dyDescent="0.3">
      <c r="B11" s="31"/>
      <c r="C11" s="42" t="s">
        <v>46</v>
      </c>
    </row>
    <row r="12" spans="1:7" ht="19.95" customHeight="1" x14ac:dyDescent="0.3">
      <c r="B12" s="31"/>
      <c r="C12" s="42" t="s">
        <v>47</v>
      </c>
    </row>
    <row r="13" spans="1:7" ht="19.95" customHeight="1" x14ac:dyDescent="0.3">
      <c r="B13" s="31"/>
      <c r="C13" s="42" t="s">
        <v>57</v>
      </c>
    </row>
    <row r="14" spans="1:7" ht="19.95" customHeight="1" x14ac:dyDescent="0.3">
      <c r="B14" s="40"/>
      <c r="C14" s="42" t="s">
        <v>101</v>
      </c>
    </row>
    <row r="15" spans="1:7" ht="19.95" customHeight="1" x14ac:dyDescent="0.3">
      <c r="B15" s="31"/>
      <c r="C15" s="42" t="s">
        <v>54</v>
      </c>
    </row>
    <row r="16" spans="1:7" ht="19.95" customHeight="1" x14ac:dyDescent="0.3">
      <c r="B16" s="31"/>
      <c r="C16" s="42" t="s">
        <v>55</v>
      </c>
    </row>
    <row r="17" spans="2:4" ht="19.95" customHeight="1" x14ac:dyDescent="0.3">
      <c r="B17" s="31"/>
      <c r="C17" s="42" t="s">
        <v>109</v>
      </c>
    </row>
    <row r="18" spans="2:4" ht="19.95" customHeight="1" x14ac:dyDescent="0.3">
      <c r="B18" s="40"/>
      <c r="C18" s="42" t="s">
        <v>110</v>
      </c>
    </row>
    <row r="19" spans="2:4" ht="19.95" customHeight="1" x14ac:dyDescent="0.3">
      <c r="B19" s="40"/>
      <c r="C19" s="42" t="s">
        <v>111</v>
      </c>
    </row>
    <row r="20" spans="2:4" ht="19.95" customHeight="1" x14ac:dyDescent="0.3">
      <c r="B20" s="31"/>
      <c r="C20" s="42" t="s">
        <v>56</v>
      </c>
    </row>
    <row r="21" spans="2:4" ht="19.95" customHeight="1" x14ac:dyDescent="0.3">
      <c r="B21" s="31"/>
      <c r="C21" s="42" t="s">
        <v>58</v>
      </c>
    </row>
    <row r="22" spans="2:4" ht="19.95" customHeight="1" x14ac:dyDescent="0.3">
      <c r="B22" s="31"/>
      <c r="C22" s="42" t="s">
        <v>59</v>
      </c>
    </row>
    <row r="23" spans="2:4" ht="19.95" customHeight="1" x14ac:dyDescent="0.3">
      <c r="B23" s="31"/>
      <c r="C23" s="42" t="s">
        <v>64</v>
      </c>
    </row>
    <row r="24" spans="2:4" x14ac:dyDescent="0.3">
      <c r="B24" s="96"/>
      <c r="C24" s="97" t="s">
        <v>108</v>
      </c>
    </row>
    <row r="25" spans="2:4" ht="15" thickBot="1" x14ac:dyDescent="0.35">
      <c r="B25" s="39"/>
      <c r="C25" s="43" t="s">
        <v>65</v>
      </c>
    </row>
    <row r="26" spans="2:4" ht="15" customHeight="1" x14ac:dyDescent="0.3">
      <c r="D26" s="36"/>
    </row>
    <row r="27" spans="2:4" ht="15" customHeight="1" x14ac:dyDescent="0.3">
      <c r="C27" s="46" t="s">
        <v>61</v>
      </c>
      <c r="D27" s="36"/>
    </row>
    <row r="28" spans="2:4" ht="4.95" customHeight="1" x14ac:dyDescent="0.3">
      <c r="D28" s="36"/>
    </row>
    <row r="29" spans="2:4" ht="15" customHeight="1" x14ac:dyDescent="0.3">
      <c r="B29" s="107" t="s">
        <v>62</v>
      </c>
      <c r="C29" s="37" t="s">
        <v>114</v>
      </c>
      <c r="D29" s="36"/>
    </row>
    <row r="30" spans="2:4" ht="15" customHeight="1" x14ac:dyDescent="0.3">
      <c r="B30" s="107"/>
      <c r="C30" s="38"/>
      <c r="D30" s="36"/>
    </row>
    <row r="31" spans="2:4" ht="4.95" customHeight="1" x14ac:dyDescent="0.3">
      <c r="B31" s="44"/>
      <c r="C31" s="29"/>
    </row>
    <row r="32" spans="2:4" x14ac:dyDescent="0.3">
      <c r="B32" s="107" t="s">
        <v>63</v>
      </c>
      <c r="C32" s="37" t="s">
        <v>115</v>
      </c>
    </row>
    <row r="33" spans="2:3" x14ac:dyDescent="0.3">
      <c r="B33" s="107"/>
      <c r="C33" s="38"/>
    </row>
    <row r="34" spans="2:3" x14ac:dyDescent="0.3">
      <c r="B34" s="45"/>
    </row>
    <row r="35" spans="2:3" x14ac:dyDescent="0.3">
      <c r="B35" s="107" t="s">
        <v>69</v>
      </c>
      <c r="C35" s="37" t="s">
        <v>100</v>
      </c>
    </row>
    <row r="36" spans="2:3" x14ac:dyDescent="0.3">
      <c r="B36" s="107"/>
      <c r="C36" s="38"/>
    </row>
  </sheetData>
  <mergeCells count="4">
    <mergeCell ref="B35:B36"/>
    <mergeCell ref="B2:C2"/>
    <mergeCell ref="B29:B30"/>
    <mergeCell ref="B32:B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2:J11"/>
  <sheetViews>
    <sheetView workbookViewId="0">
      <selection activeCell="F38" sqref="F38"/>
    </sheetView>
  </sheetViews>
  <sheetFormatPr defaultRowHeight="14.4" x14ac:dyDescent="0.3"/>
  <cols>
    <col min="1" max="5" width="8.88671875" style="1"/>
    <col min="6" max="6" width="27.6640625" style="1" bestFit="1" customWidth="1"/>
    <col min="7" max="7" width="15.109375" style="1" bestFit="1" customWidth="1"/>
    <col min="8" max="16384" width="8.88671875" style="1"/>
  </cols>
  <sheetData>
    <row r="2" spans="2:10" x14ac:dyDescent="0.3">
      <c r="B2" s="67" t="s">
        <v>82</v>
      </c>
    </row>
    <row r="3" spans="2:10" ht="15" thickBot="1" x14ac:dyDescent="0.35"/>
    <row r="4" spans="2:10" ht="15" thickBot="1" x14ac:dyDescent="0.35">
      <c r="B4" s="70" t="s">
        <v>29</v>
      </c>
      <c r="C4" s="71" t="s">
        <v>71</v>
      </c>
      <c r="F4" s="76" t="s">
        <v>79</v>
      </c>
      <c r="G4" s="77">
        <v>1000000</v>
      </c>
      <c r="J4"/>
    </row>
    <row r="5" spans="2:10" ht="15" thickTop="1" x14ac:dyDescent="0.3">
      <c r="B5" s="72" t="s">
        <v>72</v>
      </c>
      <c r="C5" s="73">
        <v>0.81</v>
      </c>
      <c r="F5" s="76" t="s">
        <v>80</v>
      </c>
      <c r="G5" s="77">
        <v>500000</v>
      </c>
    </row>
    <row r="6" spans="2:10" x14ac:dyDescent="0.3">
      <c r="B6" s="72" t="s">
        <v>75</v>
      </c>
      <c r="C6" s="73">
        <v>0.78</v>
      </c>
      <c r="F6" s="76"/>
      <c r="G6" s="78"/>
    </row>
    <row r="7" spans="2:10" x14ac:dyDescent="0.3">
      <c r="B7" s="72" t="s">
        <v>74</v>
      </c>
      <c r="C7" s="73">
        <v>0.73</v>
      </c>
      <c r="F7" s="76" t="s">
        <v>29</v>
      </c>
      <c r="G7" s="79" t="s">
        <v>73</v>
      </c>
    </row>
    <row r="8" spans="2:10" x14ac:dyDescent="0.3">
      <c r="B8" s="72" t="s">
        <v>73</v>
      </c>
      <c r="C8" s="73">
        <v>0.69</v>
      </c>
      <c r="F8" s="67"/>
    </row>
    <row r="9" spans="2:10" x14ac:dyDescent="0.3">
      <c r="B9" s="72" t="s">
        <v>76</v>
      </c>
      <c r="C9" s="73">
        <v>0.62</v>
      </c>
      <c r="F9" s="67" t="s">
        <v>71</v>
      </c>
      <c r="G9" s="68"/>
    </row>
    <row r="10" spans="2:10" x14ac:dyDescent="0.3">
      <c r="B10" s="72" t="s">
        <v>77</v>
      </c>
      <c r="C10" s="73">
        <v>0.55000000000000004</v>
      </c>
      <c r="F10" s="67" t="s">
        <v>81</v>
      </c>
      <c r="G10" s="69"/>
    </row>
    <row r="11" spans="2:10" ht="15" thickBot="1" x14ac:dyDescent="0.35">
      <c r="B11" s="74" t="s">
        <v>78</v>
      </c>
      <c r="C11" s="75">
        <v>0.45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1:L20"/>
  <sheetViews>
    <sheetView workbookViewId="0">
      <selection activeCell="H36" sqref="H36"/>
    </sheetView>
  </sheetViews>
  <sheetFormatPr defaultRowHeight="14.4" x14ac:dyDescent="0.3"/>
  <cols>
    <col min="1" max="1" width="8.88671875" style="1"/>
    <col min="2" max="2" width="20.6640625" style="1" bestFit="1" customWidth="1"/>
    <col min="3" max="4" width="8.88671875" style="1"/>
    <col min="5" max="5" width="9.5546875" style="1" bestFit="1" customWidth="1"/>
    <col min="6" max="6" width="11.6640625" style="1" bestFit="1" customWidth="1"/>
    <col min="7" max="7" width="9.109375" style="1" bestFit="1" customWidth="1"/>
    <col min="8" max="16384" width="8.88671875" style="1"/>
  </cols>
  <sheetData>
    <row r="1" spans="2:7" ht="15" thickBot="1" x14ac:dyDescent="0.35">
      <c r="F1" s="67" t="s">
        <v>94</v>
      </c>
      <c r="G1" s="67" t="s">
        <v>95</v>
      </c>
    </row>
    <row r="2" spans="2:7" x14ac:dyDescent="0.3">
      <c r="B2" s="80" t="s">
        <v>83</v>
      </c>
      <c r="C2" s="81">
        <v>19.57</v>
      </c>
      <c r="E2" s="80" t="s">
        <v>92</v>
      </c>
      <c r="F2" s="86">
        <v>5</v>
      </c>
      <c r="G2" s="81">
        <v>8.3800000000000008</v>
      </c>
    </row>
    <row r="3" spans="2:7" x14ac:dyDescent="0.3">
      <c r="B3" s="82" t="s">
        <v>84</v>
      </c>
      <c r="C3" s="73">
        <v>0.06</v>
      </c>
      <c r="E3" s="82" t="s">
        <v>93</v>
      </c>
      <c r="F3" s="87">
        <v>15</v>
      </c>
      <c r="G3" s="83">
        <v>20.38</v>
      </c>
    </row>
    <row r="4" spans="2:7" ht="15" thickBot="1" x14ac:dyDescent="0.35">
      <c r="B4" s="82" t="s">
        <v>85</v>
      </c>
      <c r="C4" s="83">
        <v>1</v>
      </c>
      <c r="E4" s="84" t="s">
        <v>94</v>
      </c>
      <c r="F4" s="88">
        <f>+F2+0.5*F3</f>
        <v>12.5</v>
      </c>
      <c r="G4" s="85"/>
    </row>
    <row r="5" spans="2:7" ht="15" thickBot="1" x14ac:dyDescent="0.35">
      <c r="B5" s="84" t="s">
        <v>86</v>
      </c>
      <c r="C5" s="89">
        <v>0.44700000000000001</v>
      </c>
    </row>
    <row r="6" spans="2:7" x14ac:dyDescent="0.3">
      <c r="C6" s="67"/>
    </row>
    <row r="7" spans="2:7" x14ac:dyDescent="0.3">
      <c r="B7" s="67" t="s">
        <v>87</v>
      </c>
    </row>
    <row r="8" spans="2:7" x14ac:dyDescent="0.3">
      <c r="B8" s="67" t="s">
        <v>88</v>
      </c>
      <c r="C8" s="90"/>
    </row>
    <row r="9" spans="2:7" x14ac:dyDescent="0.3">
      <c r="B9" s="67" t="s">
        <v>89</v>
      </c>
      <c r="C9" s="91"/>
    </row>
    <row r="10" spans="2:7" x14ac:dyDescent="0.3">
      <c r="B10" s="67" t="s">
        <v>90</v>
      </c>
      <c r="C10" s="91"/>
    </row>
    <row r="11" spans="2:7" x14ac:dyDescent="0.3">
      <c r="B11" s="67" t="s">
        <v>91</v>
      </c>
      <c r="C11" s="92"/>
    </row>
    <row r="14" spans="2:7" x14ac:dyDescent="0.3">
      <c r="F14"/>
    </row>
    <row r="20" spans="12:12" x14ac:dyDescent="0.3">
      <c r="L20" s="1" t="s">
        <v>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RWA</vt:lpstr>
      <vt:lpstr>RWs</vt:lpstr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cnb</dc:creator>
  <cp:lastModifiedBy>cnb</cp:lastModifiedBy>
  <dcterms:created xsi:type="dcterms:W3CDTF">2020-11-21T12:59:01Z</dcterms:created>
  <dcterms:modified xsi:type="dcterms:W3CDTF">2021-04-29T07:25:56Z</dcterms:modified>
</cp:coreProperties>
</file>