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hoslav Rejent\Desktop\Magda\Introductory Banking 2021\"/>
    </mc:Choice>
  </mc:AlternateContent>
  <xr:revisionPtr revIDLastSave="0" documentId="13_ncr:1_{3661262F-A6D2-44F9-B050-84A544E096A3}" xr6:coauthVersionLast="46" xr6:coauthVersionMax="46" xr10:uidLastSave="{00000000-0000-0000-0000-000000000000}"/>
  <bookViews>
    <workbookView xWindow="-108" yWindow="-108" windowWidth="23256" windowHeight="12720" activeTab="1" xr2:uid="{AE38DEDF-CE79-43E5-A602-8AE701891AB7}"/>
  </bookViews>
  <sheets>
    <sheet name="Example I" sheetId="2" r:id="rId1"/>
    <sheet name="Example I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2" l="1"/>
  <c r="K40" i="2"/>
  <c r="I40" i="2"/>
  <c r="G40" i="2"/>
  <c r="E40" i="2"/>
  <c r="M39" i="2"/>
  <c r="K39" i="2"/>
  <c r="I39" i="2"/>
  <c r="G39" i="2"/>
  <c r="E39" i="2"/>
  <c r="M38" i="2"/>
  <c r="K38" i="2"/>
  <c r="I38" i="2"/>
  <c r="G38" i="2"/>
  <c r="E38" i="2"/>
  <c r="M37" i="2"/>
  <c r="K37" i="2"/>
  <c r="I37" i="2"/>
  <c r="G37" i="2"/>
  <c r="E37" i="2"/>
  <c r="M36" i="2"/>
  <c r="K36" i="2"/>
  <c r="I36" i="2"/>
  <c r="G36" i="2"/>
  <c r="E36" i="2"/>
  <c r="M35" i="2"/>
  <c r="K35" i="2"/>
  <c r="I35" i="2"/>
  <c r="G35" i="2"/>
  <c r="E35" i="2"/>
  <c r="M34" i="2"/>
  <c r="K34" i="2"/>
  <c r="I34" i="2"/>
  <c r="G34" i="2"/>
  <c r="E34" i="2"/>
  <c r="M33" i="2"/>
  <c r="K33" i="2"/>
  <c r="I33" i="2"/>
  <c r="G33" i="2"/>
  <c r="E33" i="2"/>
  <c r="M32" i="2"/>
  <c r="K32" i="2"/>
  <c r="I32" i="2"/>
  <c r="G32" i="2"/>
  <c r="E32" i="2"/>
  <c r="M31" i="2"/>
  <c r="K31" i="2"/>
  <c r="I31" i="2"/>
  <c r="G31" i="2"/>
  <c r="E31" i="2"/>
  <c r="M30" i="2"/>
  <c r="K30" i="2"/>
  <c r="I30" i="2"/>
  <c r="G30" i="2"/>
  <c r="E30" i="2"/>
  <c r="M29" i="2"/>
  <c r="K29" i="2"/>
  <c r="I29" i="2"/>
  <c r="G29" i="2"/>
  <c r="E29" i="2"/>
  <c r="M28" i="2"/>
  <c r="K28" i="2"/>
  <c r="I28" i="2"/>
  <c r="G28" i="2"/>
  <c r="E28" i="2"/>
  <c r="M27" i="2"/>
  <c r="K27" i="2"/>
  <c r="I27" i="2"/>
  <c r="G27" i="2"/>
  <c r="E27" i="2"/>
  <c r="M26" i="2"/>
  <c r="K26" i="2"/>
  <c r="I26" i="2"/>
  <c r="G26" i="2"/>
  <c r="E26" i="2"/>
  <c r="M25" i="2"/>
  <c r="K25" i="2"/>
  <c r="I25" i="2"/>
  <c r="G25" i="2"/>
  <c r="E25" i="2"/>
  <c r="M24" i="2"/>
  <c r="K24" i="2"/>
  <c r="I24" i="2"/>
  <c r="E24" i="2"/>
  <c r="M23" i="2"/>
  <c r="K23" i="2"/>
  <c r="I23" i="2"/>
  <c r="E23" i="2"/>
  <c r="M22" i="2"/>
  <c r="K22" i="2"/>
  <c r="I22" i="2"/>
  <c r="E22" i="2"/>
  <c r="M21" i="2"/>
  <c r="K21" i="2"/>
  <c r="I21" i="2"/>
  <c r="G21" i="2"/>
  <c r="E21" i="2"/>
  <c r="M20" i="2"/>
  <c r="K20" i="2"/>
  <c r="I20" i="2"/>
  <c r="G20" i="2"/>
  <c r="E20" i="2"/>
  <c r="M18" i="2"/>
  <c r="K18" i="2"/>
  <c r="I18" i="2"/>
  <c r="G18" i="2"/>
  <c r="E18" i="2"/>
  <c r="M17" i="2"/>
  <c r="K17" i="2"/>
  <c r="I17" i="2"/>
  <c r="G17" i="2"/>
  <c r="E17" i="2"/>
  <c r="M16" i="2"/>
  <c r="K16" i="2"/>
  <c r="I16" i="2"/>
  <c r="G16" i="2"/>
  <c r="E16" i="2"/>
  <c r="M15" i="2"/>
  <c r="K15" i="2"/>
  <c r="I15" i="2"/>
  <c r="G15" i="2"/>
  <c r="E15" i="2"/>
  <c r="M14" i="2"/>
  <c r="K14" i="2"/>
  <c r="I14" i="2"/>
  <c r="E14" i="2"/>
  <c r="M13" i="2"/>
  <c r="K13" i="2"/>
  <c r="I13" i="2"/>
  <c r="G13" i="2"/>
  <c r="E13" i="2"/>
  <c r="M12" i="2"/>
  <c r="K12" i="2"/>
  <c r="I12" i="2"/>
  <c r="G12" i="2"/>
  <c r="E12" i="2"/>
  <c r="M11" i="2"/>
  <c r="K11" i="2"/>
  <c r="I11" i="2"/>
  <c r="G11" i="2"/>
  <c r="E11" i="2"/>
  <c r="M10" i="2"/>
  <c r="K10" i="2"/>
  <c r="I10" i="2"/>
  <c r="E10" i="2"/>
  <c r="M9" i="2"/>
  <c r="K9" i="2"/>
  <c r="I9" i="2"/>
  <c r="G9" i="2"/>
  <c r="E9" i="2"/>
  <c r="M8" i="2"/>
  <c r="K8" i="2"/>
  <c r="I8" i="2"/>
  <c r="E8" i="2"/>
  <c r="M7" i="2"/>
  <c r="K7" i="2"/>
  <c r="I7" i="2"/>
  <c r="E7" i="2"/>
  <c r="M6" i="2"/>
  <c r="K6" i="2"/>
  <c r="I6" i="2"/>
  <c r="E6" i="2"/>
  <c r="M5" i="2"/>
  <c r="K5" i="2"/>
  <c r="I5" i="2"/>
  <c r="E5" i="2"/>
  <c r="M4" i="2"/>
  <c r="K4" i="2"/>
  <c r="I4" i="2"/>
  <c r="G4" i="2"/>
  <c r="E4" i="2"/>
  <c r="M3" i="2"/>
  <c r="K3" i="2"/>
  <c r="I3" i="2"/>
  <c r="G3" i="2"/>
  <c r="E3" i="2"/>
  <c r="D18" i="1"/>
  <c r="D17" i="1"/>
  <c r="D14" i="1"/>
  <c r="D12" i="1"/>
  <c r="D8" i="1"/>
  <c r="D20" i="1" s="1"/>
  <c r="E26" i="1" s="1"/>
  <c r="B23" i="1" s="1"/>
  <c r="B4" i="1"/>
</calcChain>
</file>

<file path=xl/sharedStrings.xml><?xml version="1.0" encoding="utf-8"?>
<sst xmlns="http://schemas.openxmlformats.org/spreadsheetml/2006/main" count="105" uniqueCount="75">
  <si>
    <t>Assets</t>
  </si>
  <si>
    <t>Liabilities</t>
  </si>
  <si>
    <t>Central bank</t>
  </si>
  <si>
    <t>Bonds issued</t>
  </si>
  <si>
    <t>ČEZ Bonds</t>
  </si>
  <si>
    <t>Basic Capital</t>
  </si>
  <si>
    <t>Loan portfolio</t>
  </si>
  <si>
    <t>Revenues</t>
  </si>
  <si>
    <t>Este shares</t>
  </si>
  <si>
    <t>capital gain</t>
  </si>
  <si>
    <t>dividends</t>
  </si>
  <si>
    <t>coupon</t>
  </si>
  <si>
    <t>revaluation</t>
  </si>
  <si>
    <t>through P/L or OCI</t>
  </si>
  <si>
    <t>Costs</t>
  </si>
  <si>
    <t>deposits collected</t>
  </si>
  <si>
    <t>bonds issued</t>
  </si>
  <si>
    <t>Deposits</t>
  </si>
  <si>
    <t>Net profit</t>
  </si>
  <si>
    <t>Fio</t>
  </si>
  <si>
    <t>Hypoteční banka</t>
  </si>
  <si>
    <t>ČMZRB</t>
  </si>
  <si>
    <t>PPF</t>
  </si>
  <si>
    <t>MMB</t>
  </si>
  <si>
    <r>
      <t xml:space="preserve">3Q2019                    </t>
    </r>
    <r>
      <rPr>
        <b/>
        <sz val="11"/>
        <color theme="1"/>
        <rFont val="Calibri"/>
        <family val="2"/>
        <charset val="238"/>
        <scheme val="minor"/>
      </rPr>
      <t>A</t>
    </r>
  </si>
  <si>
    <r>
      <t>3Q2019</t>
    </r>
    <r>
      <rPr>
        <b/>
        <sz val="11"/>
        <color theme="1"/>
        <rFont val="Calibri"/>
        <family val="2"/>
        <charset val="238"/>
        <scheme val="minor"/>
      </rPr>
      <t xml:space="preserve">                   B</t>
    </r>
  </si>
  <si>
    <r>
      <t xml:space="preserve">3Q2019                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</si>
  <si>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 xml:space="preserve">3Q2019                  </t>
    </r>
    <r>
      <rPr>
        <b/>
        <sz val="11"/>
        <color theme="1"/>
        <rFont val="Calibri"/>
        <family val="2"/>
        <charset val="238"/>
        <scheme val="minor"/>
      </rPr>
      <t xml:space="preserve"> D</t>
    </r>
  </si>
  <si>
    <r>
      <t xml:space="preserve">3Q2019                     </t>
    </r>
    <r>
      <rPr>
        <b/>
        <sz val="11"/>
        <color theme="1"/>
        <rFont val="Calibri"/>
        <family val="2"/>
        <charset val="238"/>
        <scheme val="minor"/>
      </rPr>
      <t>E</t>
    </r>
  </si>
  <si>
    <t>1. Cash, cash balances at central banks and other demand deposits</t>
  </si>
  <si>
    <t>2. Financial assets held for trading</t>
  </si>
  <si>
    <t>-</t>
  </si>
  <si>
    <t>3. Non-trading financial assets mandatorily at fair value through profit or loss</t>
  </si>
  <si>
    <t>4. Financial assets designated at fair value through profit or loss</t>
  </si>
  <si>
    <t>5. Financial assets at fair value through other comprehensive income</t>
  </si>
  <si>
    <t>6. Financial assets at amortised cost</t>
  </si>
  <si>
    <t>6.1. Debt securities</t>
  </si>
  <si>
    <t>6.2. Loans and advances</t>
  </si>
  <si>
    <t>7. Derivatives - Hedge accounting</t>
  </si>
  <si>
    <t>8. Fair value changes of the hedged items in portfolio hedge of interest rate risk</t>
  </si>
  <si>
    <t>9. Investments in subsidaries, joint ventures and associates</t>
  </si>
  <si>
    <t>10. Tangible assets</t>
  </si>
  <si>
    <t>11. Intangible assets</t>
  </si>
  <si>
    <t>12. Tax assets</t>
  </si>
  <si>
    <t>13. Other assets</t>
  </si>
  <si>
    <t>Liabilities and equity, total</t>
  </si>
  <si>
    <t>1. Liabilities, total</t>
  </si>
  <si>
    <t>1.1. Financial liabilities held for trading</t>
  </si>
  <si>
    <t>1.1.1. Derivatives</t>
  </si>
  <si>
    <t>1.2. Financial liabilities designated at fair value through profit or loss</t>
  </si>
  <si>
    <t>1.3. Financial liabilities measured at amortised cost</t>
  </si>
  <si>
    <t>1.3.1. Deposits</t>
  </si>
  <si>
    <t>1.3.2. Debt securities issued</t>
  </si>
  <si>
    <t>1.3.3. Other financial liabilities</t>
  </si>
  <si>
    <t>1.4. Derivatives - hedge accounting</t>
  </si>
  <si>
    <t>1.5. Fair value changes of the hedged items in portfolio hedge of interest rate risk</t>
  </si>
  <si>
    <t>1.6. Provisions</t>
  </si>
  <si>
    <t>1.7. Tax liabilities</t>
  </si>
  <si>
    <t>1.8. Share capital repayable on demand</t>
  </si>
  <si>
    <t>2. Equity, total</t>
  </si>
  <si>
    <t>2.1. Capital</t>
  </si>
  <si>
    <t>2.2. Share premium</t>
  </si>
  <si>
    <t>2.5. Accumulated other comprehensive income</t>
  </si>
  <si>
    <t>2.6. Retained earnings</t>
  </si>
  <si>
    <t>2.8. Other reserves</t>
  </si>
  <si>
    <t>2.10. Profit or loss attributable to owners of the parent</t>
  </si>
  <si>
    <t>Performing exposures</t>
  </si>
  <si>
    <t>Non-performing exposures</t>
  </si>
  <si>
    <t>Debt securities</t>
  </si>
  <si>
    <t xml:space="preserve">     - Debt securities of non-financial institutions</t>
  </si>
  <si>
    <t>Loans</t>
  </si>
  <si>
    <t xml:space="preserve">    - Loans to non-financial institutions</t>
  </si>
  <si>
    <t xml:space="preserve">    - Loans to households</t>
  </si>
  <si>
    <t>Off-balance sheet exposures</t>
  </si>
  <si>
    <r>
      <t xml:space="preserve">     - Off-balance sheet exposures to non-financial institutions and households</t>
    </r>
    <r>
      <rPr>
        <i/>
        <sz val="1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</si>
</sst>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-* #,##0.00\ _K_č_-;\-* #,##0.00\ _K_č_-;_-* &quot;-&quot;??\ _K_č_-;_-@_-"/>
    <numFmt numFmtId="166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color rgb="FFC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1" fillId="0" borderId="0"/>
    <xf numFmtId="0" fontId="11" fillId="0" borderId="0"/>
    <xf numFmtId="165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/>
    <xf numFmtId="0" fontId="3" fillId="0" borderId="6" xfId="0" applyFont="1" applyBorder="1"/>
    <xf numFmtId="0" fontId="2" fillId="0" borderId="4" xfId="0" applyFon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2" borderId="1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3" xfId="0" applyFill="1" applyBorder="1"/>
    <xf numFmtId="0" fontId="0" fillId="4" borderId="1" xfId="0" applyFill="1" applyBorder="1"/>
    <xf numFmtId="0" fontId="0" fillId="4" borderId="3" xfId="0" applyFill="1" applyBorder="1"/>
    <xf numFmtId="0" fontId="0" fillId="5" borderId="1" xfId="0" applyFill="1" applyBorder="1"/>
    <xf numFmtId="0" fontId="0" fillId="5" borderId="3" xfId="0" applyFill="1" applyBorder="1"/>
    <xf numFmtId="0" fontId="0" fillId="6" borderId="1" xfId="0" applyFill="1" applyBorder="1"/>
    <xf numFmtId="0" fontId="0" fillId="6" borderId="3" xfId="0" applyFill="1" applyBorder="1"/>
    <xf numFmtId="3" fontId="0" fillId="2" borderId="13" xfId="0" applyNumberFormat="1" applyFill="1" applyBorder="1"/>
    <xf numFmtId="164" fontId="6" fillId="2" borderId="14" xfId="1" applyNumberFormat="1" applyFont="1" applyFill="1" applyBorder="1" applyAlignment="1"/>
    <xf numFmtId="3" fontId="0" fillId="3" borderId="13" xfId="0" applyNumberFormat="1" applyFill="1" applyBorder="1"/>
    <xf numFmtId="164" fontId="6" fillId="3" borderId="14" xfId="1" applyNumberFormat="1" applyFont="1" applyFill="1" applyBorder="1"/>
    <xf numFmtId="3" fontId="0" fillId="4" borderId="13" xfId="0" applyNumberFormat="1" applyFill="1" applyBorder="1"/>
    <xf numFmtId="164" fontId="6" fillId="4" borderId="14" xfId="1" applyNumberFormat="1" applyFont="1" applyFill="1" applyBorder="1"/>
    <xf numFmtId="3" fontId="0" fillId="5" borderId="13" xfId="0" applyNumberFormat="1" applyFill="1" applyBorder="1"/>
    <xf numFmtId="164" fontId="6" fillId="5" borderId="14" xfId="1" applyNumberFormat="1" applyFont="1" applyFill="1" applyBorder="1"/>
    <xf numFmtId="3" fontId="0" fillId="6" borderId="13" xfId="0" applyNumberFormat="1" applyFill="1" applyBorder="1"/>
    <xf numFmtId="164" fontId="6" fillId="6" borderId="14" xfId="1" applyNumberFormat="1" applyFont="1" applyFill="1" applyBorder="1"/>
    <xf numFmtId="3" fontId="0" fillId="3" borderId="13" xfId="0" applyNumberFormat="1" applyFill="1" applyBorder="1" applyAlignment="1">
      <alignment horizontal="right"/>
    </xf>
    <xf numFmtId="3" fontId="0" fillId="2" borderId="15" xfId="0" applyNumberFormat="1" applyFill="1" applyBorder="1"/>
    <xf numFmtId="164" fontId="6" fillId="2" borderId="16" xfId="1" applyNumberFormat="1" applyFont="1" applyFill="1" applyBorder="1" applyAlignment="1"/>
    <xf numFmtId="3" fontId="0" fillId="3" borderId="15" xfId="0" applyNumberFormat="1" applyFill="1" applyBorder="1"/>
    <xf numFmtId="164" fontId="6" fillId="3" borderId="16" xfId="1" applyNumberFormat="1" applyFont="1" applyFill="1" applyBorder="1"/>
    <xf numFmtId="3" fontId="0" fillId="4" borderId="15" xfId="0" applyNumberFormat="1" applyFill="1" applyBorder="1"/>
    <xf numFmtId="164" fontId="6" fillId="4" borderId="16" xfId="1" applyNumberFormat="1" applyFont="1" applyFill="1" applyBorder="1"/>
    <xf numFmtId="3" fontId="0" fillId="5" borderId="15" xfId="0" applyNumberFormat="1" applyFill="1" applyBorder="1"/>
    <xf numFmtId="164" fontId="6" fillId="5" borderId="16" xfId="1" applyNumberFormat="1" applyFont="1" applyFill="1" applyBorder="1"/>
    <xf numFmtId="3" fontId="0" fillId="6" borderId="15" xfId="0" applyNumberFormat="1" applyFill="1" applyBorder="1"/>
    <xf numFmtId="164" fontId="6" fillId="6" borderId="16" xfId="1" applyNumberFormat="1" applyFont="1" applyFill="1" applyBorder="1"/>
    <xf numFmtId="3" fontId="7" fillId="2" borderId="13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3" fontId="7" fillId="5" borderId="13" xfId="0" applyNumberFormat="1" applyFont="1" applyFill="1" applyBorder="1" applyAlignment="1">
      <alignment horizontal="center" vertical="center" wrapText="1"/>
    </xf>
    <xf numFmtId="3" fontId="8" fillId="6" borderId="13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/>
    <xf numFmtId="3" fontId="9" fillId="5" borderId="13" xfId="0" applyNumberFormat="1" applyFont="1" applyFill="1" applyBorder="1"/>
    <xf numFmtId="0" fontId="6" fillId="0" borderId="0" xfId="0" applyFont="1"/>
    <xf numFmtId="0" fontId="6" fillId="0" borderId="17" xfId="0" applyFont="1" applyBorder="1"/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horizontal="center" vertical="center" wrapText="1"/>
    </xf>
    <xf numFmtId="49" fontId="10" fillId="4" borderId="13" xfId="0" applyNumberFormat="1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 wrapText="1"/>
    </xf>
    <xf numFmtId="49" fontId="10" fillId="5" borderId="13" xfId="0" applyNumberFormat="1" applyFont="1" applyFill="1" applyBorder="1" applyAlignment="1">
      <alignment horizontal="center" vertical="center" wrapText="1"/>
    </xf>
    <xf numFmtId="49" fontId="10" fillId="5" borderId="14" xfId="0" applyNumberFormat="1" applyFont="1" applyFill="1" applyBorder="1" applyAlignment="1">
      <alignment horizontal="center" vertical="center" wrapText="1"/>
    </xf>
    <xf numFmtId="49" fontId="10" fillId="6" borderId="13" xfId="0" applyNumberFormat="1" applyFont="1" applyFill="1" applyBorder="1" applyAlignment="1">
      <alignment horizontal="center" vertical="center" wrapText="1"/>
    </xf>
    <xf numFmtId="49" fontId="10" fillId="6" borderId="14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3" fontId="7" fillId="2" borderId="13" xfId="3" applyNumberFormat="1" applyFont="1" applyFill="1" applyBorder="1" applyAlignment="1">
      <alignment horizontal="right"/>
    </xf>
    <xf numFmtId="3" fontId="12" fillId="2" borderId="14" xfId="4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4" borderId="13" xfId="0" applyNumberFormat="1" applyFont="1" applyFill="1" applyBorder="1" applyAlignment="1">
      <alignment horizontal="right" vertical="center" wrapText="1"/>
    </xf>
    <xf numFmtId="3" fontId="7" fillId="4" borderId="14" xfId="0" applyNumberFormat="1" applyFont="1" applyFill="1" applyBorder="1" applyAlignment="1">
      <alignment horizontal="right" vertical="center" wrapText="1"/>
    </xf>
    <xf numFmtId="3" fontId="7" fillId="5" borderId="13" xfId="3" applyNumberFormat="1" applyFont="1" applyFill="1" applyBorder="1" applyAlignment="1">
      <alignment horizontal="right"/>
    </xf>
    <xf numFmtId="166" fontId="7" fillId="5" borderId="14" xfId="5" applyNumberFormat="1" applyFont="1" applyFill="1" applyBorder="1" applyAlignment="1">
      <alignment horizontal="center" vertical="center" wrapText="1"/>
    </xf>
    <xf numFmtId="3" fontId="7" fillId="6" borderId="13" xfId="3" applyNumberFormat="1" applyFont="1" applyFill="1" applyBorder="1" applyAlignment="1">
      <alignment horizontal="right"/>
    </xf>
    <xf numFmtId="3" fontId="7" fillId="6" borderId="14" xfId="3" applyNumberFormat="1" applyFont="1" applyFill="1" applyBorder="1" applyAlignment="1">
      <alignment horizontal="right"/>
    </xf>
    <xf numFmtId="3" fontId="12" fillId="2" borderId="13" xfId="0" applyNumberFormat="1" applyFont="1" applyFill="1" applyBorder="1" applyAlignment="1">
      <alignment horizontal="right" wrapText="1"/>
    </xf>
    <xf numFmtId="3" fontId="12" fillId="2" borderId="14" xfId="0" applyNumberFormat="1" applyFont="1" applyFill="1" applyBorder="1" applyAlignment="1">
      <alignment horizontal="right" wrapText="1"/>
    </xf>
    <xf numFmtId="3" fontId="7" fillId="5" borderId="13" xfId="0" applyNumberFormat="1" applyFont="1" applyFill="1" applyBorder="1" applyAlignment="1">
      <alignment horizontal="right" wrapText="1"/>
    </xf>
    <xf numFmtId="3" fontId="7" fillId="6" borderId="13" xfId="0" applyNumberFormat="1" applyFont="1" applyFill="1" applyBorder="1" applyAlignment="1">
      <alignment horizontal="right" wrapText="1"/>
    </xf>
    <xf numFmtId="3" fontId="7" fillId="6" borderId="14" xfId="0" applyNumberFormat="1" applyFont="1" applyFill="1" applyBorder="1" applyAlignment="1">
      <alignment horizontal="right" wrapText="1"/>
    </xf>
    <xf numFmtId="3" fontId="7" fillId="2" borderId="13" xfId="6" applyNumberFormat="1" applyFont="1" applyFill="1" applyBorder="1" applyAlignment="1">
      <alignment horizontal="right"/>
    </xf>
    <xf numFmtId="3" fontId="7" fillId="2" borderId="14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 vertical="center" wrapText="1"/>
    </xf>
    <xf numFmtId="3" fontId="7" fillId="3" borderId="14" xfId="0" applyNumberFormat="1" applyFont="1" applyFill="1" applyBorder="1" applyAlignment="1">
      <alignment horizontal="right" vertical="center" wrapText="1"/>
    </xf>
    <xf numFmtId="3" fontId="7" fillId="5" borderId="13" xfId="6" applyNumberFormat="1" applyFont="1" applyFill="1" applyBorder="1" applyAlignment="1">
      <alignment horizontal="right"/>
    </xf>
    <xf numFmtId="3" fontId="7" fillId="6" borderId="13" xfId="6" applyNumberFormat="1" applyFont="1" applyFill="1" applyBorder="1" applyAlignment="1">
      <alignment horizontal="right"/>
    </xf>
    <xf numFmtId="3" fontId="7" fillId="6" borderId="14" xfId="6" applyNumberFormat="1" applyFont="1" applyFill="1" applyBorder="1" applyAlignment="1">
      <alignment horizontal="right"/>
    </xf>
    <xf numFmtId="3" fontId="7" fillId="2" borderId="13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3" fontId="7" fillId="2" borderId="18" xfId="0" applyNumberFormat="1" applyFont="1" applyFill="1" applyBorder="1" applyAlignment="1">
      <alignment horizontal="right" vertical="center" wrapText="1"/>
    </xf>
    <xf numFmtId="3" fontId="12" fillId="2" borderId="19" xfId="4" applyNumberFormat="1" applyFont="1" applyFill="1" applyBorder="1" applyAlignment="1">
      <alignment horizontal="right" vertical="center"/>
    </xf>
    <xf numFmtId="3" fontId="7" fillId="3" borderId="18" xfId="0" applyNumberFormat="1" applyFont="1" applyFill="1" applyBorder="1" applyAlignment="1">
      <alignment horizontal="right" vertical="center" wrapText="1"/>
    </xf>
    <xf numFmtId="3" fontId="7" fillId="3" borderId="19" xfId="0" applyNumberFormat="1" applyFont="1" applyFill="1" applyBorder="1" applyAlignment="1">
      <alignment horizontal="right" vertical="center" wrapText="1"/>
    </xf>
    <xf numFmtId="3" fontId="7" fillId="4" borderId="18" xfId="0" applyNumberFormat="1" applyFont="1" applyFill="1" applyBorder="1" applyAlignment="1">
      <alignment horizontal="right" vertical="center" wrapText="1"/>
    </xf>
    <xf numFmtId="3" fontId="7" fillId="4" borderId="19" xfId="0" applyNumberFormat="1" applyFont="1" applyFill="1" applyBorder="1" applyAlignment="1">
      <alignment horizontal="right" vertical="center" wrapText="1"/>
    </xf>
    <xf numFmtId="3" fontId="7" fillId="5" borderId="18" xfId="0" applyNumberFormat="1" applyFont="1" applyFill="1" applyBorder="1" applyAlignment="1">
      <alignment horizontal="right" vertical="center" wrapText="1"/>
    </xf>
    <xf numFmtId="166" fontId="7" fillId="5" borderId="19" xfId="5" applyNumberFormat="1" applyFont="1" applyFill="1" applyBorder="1" applyAlignment="1">
      <alignment horizontal="center" vertical="center" wrapText="1"/>
    </xf>
    <xf numFmtId="3" fontId="7" fillId="6" borderId="18" xfId="0" applyNumberFormat="1" applyFont="1" applyFill="1" applyBorder="1" applyAlignment="1">
      <alignment horizontal="right" vertical="center" wrapText="1"/>
    </xf>
    <xf numFmtId="3" fontId="7" fillId="6" borderId="19" xfId="0" applyNumberFormat="1" applyFont="1" applyFill="1" applyBorder="1" applyAlignment="1">
      <alignment horizontal="right" vertical="center" wrapText="1"/>
    </xf>
    <xf numFmtId="0" fontId="5" fillId="0" borderId="11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</cellXfs>
  <cellStyles count="7">
    <cellStyle name="Čárka 3" xfId="5" xr:uid="{77CD02A9-D830-4855-B98D-3987A4460421}"/>
    <cellStyle name="Normální" xfId="0" builtinId="0"/>
    <cellStyle name="Normální 2" xfId="3" xr:uid="{E5C57C46-91F2-4E00-9BC7-DC014755CB43}"/>
    <cellStyle name="Normální 2 2" xfId="4" xr:uid="{4EE8ED1E-C9B9-4BD5-A7F1-21147134865B}"/>
    <cellStyle name="Normální 3 3" xfId="2" xr:uid="{6E5BA1DE-E18D-402D-893B-498BA6790233}"/>
    <cellStyle name="Normální 43" xfId="6" xr:uid="{803A5D6B-7EBC-4F69-97F5-3C2991F58A58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67EA8-B576-457F-B1F1-4F5220C141F1}">
  <dimension ref="A1:M48"/>
  <sheetViews>
    <sheetView topLeftCell="A2" workbookViewId="0">
      <selection sqref="A1:XFD1"/>
    </sheetView>
  </sheetViews>
  <sheetFormatPr defaultRowHeight="14.4" x14ac:dyDescent="0.3"/>
  <cols>
    <col min="1" max="2" width="9.109375"/>
    <col min="3" max="3" width="52" customWidth="1"/>
    <col min="4" max="4" width="16.88671875" style="15" customWidth="1"/>
    <col min="5" max="5" width="12.109375" style="15" customWidth="1"/>
    <col min="6" max="6" width="16" style="16" customWidth="1"/>
    <col min="7" max="7" width="12.5546875" style="16" customWidth="1"/>
    <col min="8" max="8" width="14.44140625" style="17" customWidth="1"/>
    <col min="9" max="9" width="13.109375" style="17" customWidth="1"/>
    <col min="10" max="10" width="16.88671875" style="18" customWidth="1"/>
    <col min="11" max="11" width="13.44140625" style="18" customWidth="1"/>
    <col min="12" max="12" width="17" style="19" customWidth="1"/>
    <col min="13" max="13" width="13" style="19" customWidth="1"/>
  </cols>
  <sheetData>
    <row r="1" spans="1:13" ht="15" hidden="1" thickBot="1" x14ac:dyDescent="0.35">
      <c r="D1" s="15" t="s">
        <v>19</v>
      </c>
      <c r="F1" s="16" t="s">
        <v>20</v>
      </c>
      <c r="H1" s="17" t="s">
        <v>21</v>
      </c>
      <c r="J1" s="18" t="s">
        <v>22</v>
      </c>
      <c r="L1" s="19" t="s">
        <v>23</v>
      </c>
    </row>
    <row r="2" spans="1:13" x14ac:dyDescent="0.3">
      <c r="D2" s="20" t="s">
        <v>24</v>
      </c>
      <c r="E2" s="21"/>
      <c r="F2" s="22" t="s">
        <v>25</v>
      </c>
      <c r="G2" s="23"/>
      <c r="H2" s="24" t="s">
        <v>26</v>
      </c>
      <c r="I2" s="25"/>
      <c r="J2" s="26" t="s">
        <v>27</v>
      </c>
      <c r="K2" s="27"/>
      <c r="L2" s="28" t="s">
        <v>28</v>
      </c>
      <c r="M2" s="29"/>
    </row>
    <row r="3" spans="1:13" x14ac:dyDescent="0.3">
      <c r="A3" s="106" t="s">
        <v>0</v>
      </c>
      <c r="B3" s="106"/>
      <c r="C3" s="107"/>
      <c r="D3" s="30">
        <v>156568847.95999998</v>
      </c>
      <c r="E3" s="31">
        <f>D3/$D$3</f>
        <v>1</v>
      </c>
      <c r="F3" s="32">
        <v>321493424.52284002</v>
      </c>
      <c r="G3" s="33">
        <f>F3/$F$3</f>
        <v>1</v>
      </c>
      <c r="H3" s="34">
        <v>26678992.719730001</v>
      </c>
      <c r="I3" s="35">
        <f>H3/$H$3</f>
        <v>1</v>
      </c>
      <c r="J3" s="36">
        <v>221257412.00042298</v>
      </c>
      <c r="K3" s="37">
        <f>J3/$J$3</f>
        <v>1</v>
      </c>
      <c r="L3" s="38">
        <v>227411116.46101397</v>
      </c>
      <c r="M3" s="39">
        <f>L3/$L$3</f>
        <v>1</v>
      </c>
    </row>
    <row r="4" spans="1:13" x14ac:dyDescent="0.3">
      <c r="A4" s="106" t="s">
        <v>29</v>
      </c>
      <c r="B4" s="106"/>
      <c r="C4" s="107"/>
      <c r="D4" s="30">
        <v>4039405.42</v>
      </c>
      <c r="E4" s="31">
        <f t="shared" ref="E4:E40" si="0">D4/$D$3</f>
        <v>2.5799547436358365E-2</v>
      </c>
      <c r="F4" s="32">
        <v>2272345.4985699998</v>
      </c>
      <c r="G4" s="33">
        <f t="shared" ref="G4:G40" si="1">F4/$F$3</f>
        <v>7.0680932337655461E-3</v>
      </c>
      <c r="H4" s="34">
        <v>24672.317169999998</v>
      </c>
      <c r="I4" s="35">
        <f t="shared" ref="I4:I40" si="2">H4/$H$3</f>
        <v>9.2478443354999679E-4</v>
      </c>
      <c r="J4" s="36">
        <v>7341405.7884840006</v>
      </c>
      <c r="K4" s="37">
        <f t="shared" ref="K4:K40" si="3">J4/$J$3</f>
        <v>3.3180383527535634E-2</v>
      </c>
      <c r="L4" s="38">
        <v>8083049.9988650009</v>
      </c>
      <c r="M4" s="39">
        <f t="shared" ref="M4:M39" si="4">L4/$L$3</f>
        <v>3.5543776947468228E-2</v>
      </c>
    </row>
    <row r="5" spans="1:13" x14ac:dyDescent="0.3">
      <c r="A5" s="106" t="s">
        <v>30</v>
      </c>
      <c r="B5" s="106"/>
      <c r="C5" s="107"/>
      <c r="D5" s="30">
        <v>143247.34899999999</v>
      </c>
      <c r="E5" s="31">
        <f t="shared" si="0"/>
        <v>9.1491603129504185E-4</v>
      </c>
      <c r="F5" s="40" t="s">
        <v>31</v>
      </c>
      <c r="G5" s="33"/>
      <c r="H5" s="34">
        <v>9481.1784800000005</v>
      </c>
      <c r="I5" s="35">
        <f t="shared" si="2"/>
        <v>3.553799268061704E-4</v>
      </c>
      <c r="J5" s="36">
        <v>11572662.624306999</v>
      </c>
      <c r="K5" s="37">
        <f t="shared" si="3"/>
        <v>5.2304067554965687E-2</v>
      </c>
      <c r="L5" s="38">
        <v>21186.234109999998</v>
      </c>
      <c r="M5" s="39">
        <f t="shared" si="4"/>
        <v>9.3162702156787669E-5</v>
      </c>
    </row>
    <row r="6" spans="1:13" x14ac:dyDescent="0.3">
      <c r="A6" s="106" t="s">
        <v>32</v>
      </c>
      <c r="B6" s="106"/>
      <c r="C6" s="107"/>
      <c r="D6" s="30">
        <v>0</v>
      </c>
      <c r="E6" s="31">
        <f t="shared" si="0"/>
        <v>0</v>
      </c>
      <c r="F6" s="40" t="s">
        <v>31</v>
      </c>
      <c r="G6" s="33"/>
      <c r="H6" s="34">
        <v>21895.755160000001</v>
      </c>
      <c r="I6" s="35">
        <f t="shared" si="2"/>
        <v>8.2071146351066551E-4</v>
      </c>
      <c r="J6" s="36">
        <v>0</v>
      </c>
      <c r="K6" s="37">
        <f t="shared" si="3"/>
        <v>0</v>
      </c>
      <c r="L6" s="38">
        <v>79776.391329999999</v>
      </c>
      <c r="M6" s="39">
        <f t="shared" si="4"/>
        <v>3.5080251384138643E-4</v>
      </c>
    </row>
    <row r="7" spans="1:13" x14ac:dyDescent="0.3">
      <c r="A7" s="106" t="s">
        <v>33</v>
      </c>
      <c r="B7" s="106"/>
      <c r="C7" s="107"/>
      <c r="D7" s="30">
        <v>0</v>
      </c>
      <c r="E7" s="31">
        <f t="shared" si="0"/>
        <v>0</v>
      </c>
      <c r="F7" s="40" t="s">
        <v>31</v>
      </c>
      <c r="G7" s="33"/>
      <c r="H7" s="34">
        <v>186510.43852000003</v>
      </c>
      <c r="I7" s="35">
        <f t="shared" si="2"/>
        <v>6.99091005718778E-3</v>
      </c>
      <c r="J7" s="36">
        <v>0</v>
      </c>
      <c r="K7" s="37">
        <f t="shared" si="3"/>
        <v>0</v>
      </c>
      <c r="L7" s="38">
        <v>0</v>
      </c>
      <c r="M7" s="39">
        <f t="shared" si="4"/>
        <v>0</v>
      </c>
    </row>
    <row r="8" spans="1:13" x14ac:dyDescent="0.3">
      <c r="A8" s="106" t="s">
        <v>34</v>
      </c>
      <c r="B8" s="106"/>
      <c r="C8" s="107"/>
      <c r="D8" s="30">
        <v>34970.654999999999</v>
      </c>
      <c r="E8" s="31">
        <f t="shared" si="0"/>
        <v>2.2335640490204196E-4</v>
      </c>
      <c r="F8" s="40" t="s">
        <v>31</v>
      </c>
      <c r="G8" s="33"/>
      <c r="H8" s="34">
        <v>11841380.54342</v>
      </c>
      <c r="I8" s="35">
        <f t="shared" si="2"/>
        <v>0.4438466124945904</v>
      </c>
      <c r="J8" s="36">
        <v>18464931.783342004</v>
      </c>
      <c r="K8" s="37">
        <f t="shared" si="3"/>
        <v>8.3454523020935922E-2</v>
      </c>
      <c r="L8" s="38">
        <v>1040.3341700000001</v>
      </c>
      <c r="M8" s="39">
        <f t="shared" si="4"/>
        <v>4.5746847655899391E-6</v>
      </c>
    </row>
    <row r="9" spans="1:13" x14ac:dyDescent="0.3">
      <c r="A9" s="106" t="s">
        <v>35</v>
      </c>
      <c r="B9" s="106"/>
      <c r="C9" s="107"/>
      <c r="D9" s="30">
        <v>150408726.57799998</v>
      </c>
      <c r="E9" s="31">
        <f t="shared" si="0"/>
        <v>0.96065551058040755</v>
      </c>
      <c r="F9" s="32">
        <v>317119937.65515</v>
      </c>
      <c r="G9" s="33">
        <f t="shared" si="1"/>
        <v>0.98639634115633579</v>
      </c>
      <c r="H9" s="34">
        <v>14392092.24811</v>
      </c>
      <c r="I9" s="35">
        <f t="shared" si="2"/>
        <v>0.5394541090551207</v>
      </c>
      <c r="J9" s="36">
        <v>182635437.54051</v>
      </c>
      <c r="K9" s="37">
        <f t="shared" si="3"/>
        <v>0.8254432513210489</v>
      </c>
      <c r="L9" s="38">
        <v>208913445.83889899</v>
      </c>
      <c r="M9" s="39">
        <f t="shared" si="4"/>
        <v>0.91865977833459989</v>
      </c>
    </row>
    <row r="10" spans="1:13" x14ac:dyDescent="0.3">
      <c r="A10" s="106" t="s">
        <v>36</v>
      </c>
      <c r="B10" s="106"/>
      <c r="C10" s="107"/>
      <c r="D10" s="30">
        <v>4361408.26</v>
      </c>
      <c r="E10" s="31">
        <f t="shared" si="0"/>
        <v>2.7856168815358767E-2</v>
      </c>
      <c r="F10" s="40" t="s">
        <v>31</v>
      </c>
      <c r="G10" s="33"/>
      <c r="H10" s="34">
        <v>5558859.2173699997</v>
      </c>
      <c r="I10" s="35">
        <f t="shared" si="2"/>
        <v>0.20836091061485387</v>
      </c>
      <c r="J10" s="36">
        <v>4186004.8675009999</v>
      </c>
      <c r="K10" s="37">
        <f t="shared" si="3"/>
        <v>1.8919162208645004E-2</v>
      </c>
      <c r="L10" s="38">
        <v>25313061.170875002</v>
      </c>
      <c r="M10" s="39">
        <f t="shared" si="4"/>
        <v>0.11130969129741081</v>
      </c>
    </row>
    <row r="11" spans="1:13" x14ac:dyDescent="0.3">
      <c r="A11" s="106" t="s">
        <v>37</v>
      </c>
      <c r="B11" s="106"/>
      <c r="C11" s="107"/>
      <c r="D11" s="30">
        <v>146047318.31799999</v>
      </c>
      <c r="E11" s="31">
        <f t="shared" si="0"/>
        <v>0.93279934176504886</v>
      </c>
      <c r="F11" s="32">
        <v>317119937.65515</v>
      </c>
      <c r="G11" s="33">
        <f t="shared" si="1"/>
        <v>0.98639634115633579</v>
      </c>
      <c r="H11" s="34">
        <v>8833233.0307400003</v>
      </c>
      <c r="I11" s="35">
        <f t="shared" si="2"/>
        <v>0.33109319844026686</v>
      </c>
      <c r="J11" s="36">
        <v>178449432.67300901</v>
      </c>
      <c r="K11" s="37">
        <f t="shared" si="3"/>
        <v>0.80652408911240392</v>
      </c>
      <c r="L11" s="38">
        <v>183600384.66802397</v>
      </c>
      <c r="M11" s="39">
        <f t="shared" si="4"/>
        <v>0.80735008703718913</v>
      </c>
    </row>
    <row r="12" spans="1:13" x14ac:dyDescent="0.3">
      <c r="A12" s="106" t="s">
        <v>38</v>
      </c>
      <c r="B12" s="106"/>
      <c r="C12" s="107"/>
      <c r="D12" s="30">
        <v>0</v>
      </c>
      <c r="E12" s="31">
        <f t="shared" si="0"/>
        <v>0</v>
      </c>
      <c r="F12" s="32">
        <v>1845632.2639299999</v>
      </c>
      <c r="G12" s="33">
        <f t="shared" si="1"/>
        <v>5.7408087480149373E-3</v>
      </c>
      <c r="H12" s="34">
        <v>0</v>
      </c>
      <c r="I12" s="35">
        <f t="shared" si="2"/>
        <v>0</v>
      </c>
      <c r="J12" s="36">
        <v>0</v>
      </c>
      <c r="K12" s="37">
        <f t="shared" si="3"/>
        <v>0</v>
      </c>
      <c r="L12" s="38">
        <v>155938.53633</v>
      </c>
      <c r="M12" s="39">
        <f t="shared" si="4"/>
        <v>6.8571202127989722E-4</v>
      </c>
    </row>
    <row r="13" spans="1:13" x14ac:dyDescent="0.3">
      <c r="A13" s="106" t="s">
        <v>39</v>
      </c>
      <c r="B13" s="106"/>
      <c r="C13" s="107"/>
      <c r="D13" s="30">
        <v>0</v>
      </c>
      <c r="E13" s="31">
        <f t="shared" si="0"/>
        <v>0</v>
      </c>
      <c r="F13" s="32">
        <v>-623869.47400000005</v>
      </c>
      <c r="G13" s="33">
        <f t="shared" si="1"/>
        <v>-1.9405357199014134E-3</v>
      </c>
      <c r="H13" s="34">
        <v>0</v>
      </c>
      <c r="I13" s="35">
        <f t="shared" si="2"/>
        <v>0</v>
      </c>
      <c r="J13" s="36">
        <v>0</v>
      </c>
      <c r="K13" s="37">
        <f t="shared" si="3"/>
        <v>0</v>
      </c>
      <c r="L13" s="38">
        <v>49990.658630000005</v>
      </c>
      <c r="M13" s="39">
        <f t="shared" si="4"/>
        <v>2.1982504377076093E-4</v>
      </c>
    </row>
    <row r="14" spans="1:13" x14ac:dyDescent="0.3">
      <c r="A14" s="106" t="s">
        <v>40</v>
      </c>
      <c r="B14" s="106"/>
      <c r="C14" s="107"/>
      <c r="D14" s="30">
        <v>159421.27299999999</v>
      </c>
      <c r="E14" s="31">
        <f t="shared" si="0"/>
        <v>1.0182183434135554E-3</v>
      </c>
      <c r="F14" s="40" t="s">
        <v>31</v>
      </c>
      <c r="G14" s="33"/>
      <c r="H14" s="34">
        <v>2539</v>
      </c>
      <c r="I14" s="35">
        <f t="shared" si="2"/>
        <v>9.5168510545839499E-5</v>
      </c>
      <c r="J14" s="36">
        <v>135017.2243</v>
      </c>
      <c r="K14" s="37">
        <f t="shared" si="3"/>
        <v>6.1022689852189844E-4</v>
      </c>
      <c r="L14" s="38">
        <v>4521430.7980000004</v>
      </c>
      <c r="M14" s="39">
        <f t="shared" si="4"/>
        <v>1.988218899921336E-2</v>
      </c>
    </row>
    <row r="15" spans="1:13" x14ac:dyDescent="0.3">
      <c r="A15" s="106" t="s">
        <v>41</v>
      </c>
      <c r="B15" s="106"/>
      <c r="C15" s="107"/>
      <c r="D15" s="30">
        <v>220813.78099999999</v>
      </c>
      <c r="E15" s="31">
        <f t="shared" si="0"/>
        <v>1.4103302405112747E-3</v>
      </c>
      <c r="F15" s="32">
        <v>389806.50281999999</v>
      </c>
      <c r="G15" s="33">
        <f t="shared" si="1"/>
        <v>1.2124867045058545E-3</v>
      </c>
      <c r="H15" s="34">
        <v>131862.91544000001</v>
      </c>
      <c r="I15" s="35">
        <f t="shared" si="2"/>
        <v>4.9425747375568272E-3</v>
      </c>
      <c r="J15" s="36">
        <v>176341.11540000001</v>
      </c>
      <c r="K15" s="37">
        <f t="shared" si="3"/>
        <v>7.9699529071443212E-4</v>
      </c>
      <c r="L15" s="38">
        <v>3070218.1189600001</v>
      </c>
      <c r="M15" s="39">
        <f t="shared" si="4"/>
        <v>1.3500738955680472E-2</v>
      </c>
    </row>
    <row r="16" spans="1:13" x14ac:dyDescent="0.3">
      <c r="A16" s="106" t="s">
        <v>42</v>
      </c>
      <c r="B16" s="106"/>
      <c r="C16" s="107"/>
      <c r="D16" s="30">
        <v>6164.6580000000004</v>
      </c>
      <c r="E16" s="31">
        <f t="shared" si="0"/>
        <v>3.9373464647162377E-5</v>
      </c>
      <c r="F16" s="32">
        <v>432827.09843000001</v>
      </c>
      <c r="G16" s="33">
        <f t="shared" si="1"/>
        <v>1.3463015583363835E-3</v>
      </c>
      <c r="H16" s="34">
        <v>17801.758969999999</v>
      </c>
      <c r="I16" s="35">
        <f t="shared" si="2"/>
        <v>6.6725753693223238E-4</v>
      </c>
      <c r="J16" s="36">
        <v>179066.40228000001</v>
      </c>
      <c r="K16" s="37">
        <f t="shared" si="3"/>
        <v>8.0931255889252511E-4</v>
      </c>
      <c r="L16" s="38">
        <v>2076593.38317</v>
      </c>
      <c r="M16" s="39">
        <f t="shared" si="4"/>
        <v>9.1314506321681903E-3</v>
      </c>
    </row>
    <row r="17" spans="1:13" x14ac:dyDescent="0.3">
      <c r="A17" s="106" t="s">
        <v>43</v>
      </c>
      <c r="B17" s="106"/>
      <c r="C17" s="107"/>
      <c r="D17" s="30">
        <v>96818.8</v>
      </c>
      <c r="E17" s="31">
        <f t="shared" si="0"/>
        <v>6.1837844029314921E-4</v>
      </c>
      <c r="F17" s="40">
        <v>8268.35</v>
      </c>
      <c r="G17" s="33">
        <f t="shared" si="1"/>
        <v>2.5718566444311795E-5</v>
      </c>
      <c r="H17" s="34">
        <v>0</v>
      </c>
      <c r="I17" s="35">
        <f t="shared" si="2"/>
        <v>0</v>
      </c>
      <c r="J17" s="36">
        <v>0</v>
      </c>
      <c r="K17" s="37">
        <f t="shared" si="3"/>
        <v>0</v>
      </c>
      <c r="L17" s="38">
        <v>0</v>
      </c>
      <c r="M17" s="39">
        <f t="shared" si="4"/>
        <v>0</v>
      </c>
    </row>
    <row r="18" spans="1:13" x14ac:dyDescent="0.3">
      <c r="A18" s="106" t="s">
        <v>44</v>
      </c>
      <c r="B18" s="106"/>
      <c r="C18" s="107"/>
      <c r="D18" s="41">
        <v>1459279.446</v>
      </c>
      <c r="E18" s="42">
        <f t="shared" si="0"/>
        <v>9.3203690581718721E-3</v>
      </c>
      <c r="F18" s="43">
        <v>48476.627939999998</v>
      </c>
      <c r="G18" s="44">
        <f t="shared" si="1"/>
        <v>1.5078575249851198E-4</v>
      </c>
      <c r="H18" s="45">
        <v>50756.564460000001</v>
      </c>
      <c r="I18" s="46">
        <f t="shared" si="2"/>
        <v>1.9024917841993275E-3</v>
      </c>
      <c r="J18" s="47">
        <v>752549.52179999999</v>
      </c>
      <c r="K18" s="48">
        <f t="shared" si="3"/>
        <v>3.4012398273851334E-3</v>
      </c>
      <c r="L18" s="49">
        <v>438446.16855</v>
      </c>
      <c r="M18" s="50">
        <f t="shared" si="4"/>
        <v>1.9279891650554586E-3</v>
      </c>
    </row>
    <row r="19" spans="1:13" x14ac:dyDescent="0.3">
      <c r="A19" s="108"/>
      <c r="B19" s="108"/>
      <c r="C19" s="109"/>
      <c r="D19" s="51"/>
      <c r="E19" s="31"/>
      <c r="F19" s="52"/>
      <c r="G19" s="33"/>
      <c r="H19" s="53"/>
      <c r="I19" s="35"/>
      <c r="J19" s="54"/>
      <c r="K19" s="37"/>
      <c r="L19" s="55"/>
      <c r="M19" s="39"/>
    </row>
    <row r="20" spans="1:13" x14ac:dyDescent="0.3">
      <c r="A20" s="110" t="s">
        <v>45</v>
      </c>
      <c r="B20" s="110"/>
      <c r="C20" s="111"/>
      <c r="D20" s="30">
        <v>156568847.95999995</v>
      </c>
      <c r="E20" s="31">
        <f t="shared" si="0"/>
        <v>0.99999999999999978</v>
      </c>
      <c r="F20" s="32">
        <v>321493424.52285999</v>
      </c>
      <c r="G20" s="33">
        <f t="shared" si="1"/>
        <v>1.0000000000000622</v>
      </c>
      <c r="H20" s="34">
        <v>26678992.709080081</v>
      </c>
      <c r="I20" s="35">
        <f t="shared" si="2"/>
        <v>0.99999999960081254</v>
      </c>
      <c r="J20" s="36">
        <v>221257412.00042301</v>
      </c>
      <c r="K20" s="37">
        <f t="shared" si="3"/>
        <v>1.0000000000000002</v>
      </c>
      <c r="L20" s="38">
        <v>227411116.47886503</v>
      </c>
      <c r="M20" s="39">
        <f t="shared" si="4"/>
        <v>1.0000000000784968</v>
      </c>
    </row>
    <row r="21" spans="1:13" x14ac:dyDescent="0.3">
      <c r="A21" s="106" t="s">
        <v>46</v>
      </c>
      <c r="B21" s="106"/>
      <c r="C21" s="107"/>
      <c r="D21" s="30">
        <v>152670826.93699995</v>
      </c>
      <c r="E21" s="31">
        <f t="shared" si="0"/>
        <v>0.97510346998276509</v>
      </c>
      <c r="F21" s="32">
        <v>277611695.00532001</v>
      </c>
      <c r="G21" s="33">
        <f t="shared" si="1"/>
        <v>0.86350660333831342</v>
      </c>
      <c r="H21" s="34">
        <v>21733203.027610082</v>
      </c>
      <c r="I21" s="35">
        <f t="shared" si="2"/>
        <v>0.81461857484363187</v>
      </c>
      <c r="J21" s="36">
        <v>207700653.44826201</v>
      </c>
      <c r="K21" s="37">
        <f t="shared" si="3"/>
        <v>0.93872856764619905</v>
      </c>
      <c r="L21" s="38">
        <v>201167169.09959802</v>
      </c>
      <c r="M21" s="39">
        <f t="shared" si="4"/>
        <v>0.88459690199043084</v>
      </c>
    </row>
    <row r="22" spans="1:13" x14ac:dyDescent="0.3">
      <c r="A22" s="106" t="s">
        <v>47</v>
      </c>
      <c r="B22" s="106"/>
      <c r="C22" s="107"/>
      <c r="D22" s="30">
        <v>31.452000000000002</v>
      </c>
      <c r="E22" s="31">
        <f t="shared" si="0"/>
        <v>2.0088287299677469E-7</v>
      </c>
      <c r="F22" s="40" t="s">
        <v>31</v>
      </c>
      <c r="G22" s="33"/>
      <c r="H22" s="34">
        <v>19496.21384</v>
      </c>
      <c r="I22" s="35">
        <f t="shared" si="2"/>
        <v>7.3077023727293508E-4</v>
      </c>
      <c r="J22" s="36">
        <v>11961674.703869998</v>
      </c>
      <c r="K22" s="37">
        <f t="shared" si="3"/>
        <v>5.4062255341968526E-2</v>
      </c>
      <c r="L22" s="38">
        <v>9455.7121999999999</v>
      </c>
      <c r="M22" s="39">
        <f t="shared" si="4"/>
        <v>4.157981521374322E-5</v>
      </c>
    </row>
    <row r="23" spans="1:13" x14ac:dyDescent="0.3">
      <c r="A23" s="106" t="s">
        <v>48</v>
      </c>
      <c r="B23" s="106"/>
      <c r="C23" s="107"/>
      <c r="D23" s="30">
        <v>31.452000000000002</v>
      </c>
      <c r="E23" s="31">
        <f t="shared" si="0"/>
        <v>2.0088287299677469E-7</v>
      </c>
      <c r="F23" s="40" t="s">
        <v>31</v>
      </c>
      <c r="G23" s="33"/>
      <c r="H23" s="34">
        <v>19496.21384</v>
      </c>
      <c r="I23" s="35">
        <f t="shared" si="2"/>
        <v>7.3077023727293508E-4</v>
      </c>
      <c r="J23" s="36">
        <v>7110775.07651</v>
      </c>
      <c r="K23" s="37">
        <f t="shared" si="3"/>
        <v>3.2138019749125536E-2</v>
      </c>
      <c r="L23" s="38">
        <v>9455.7121999999999</v>
      </c>
      <c r="M23" s="39">
        <f t="shared" si="4"/>
        <v>4.157981521374322E-5</v>
      </c>
    </row>
    <row r="24" spans="1:13" x14ac:dyDescent="0.3">
      <c r="A24" s="106" t="s">
        <v>49</v>
      </c>
      <c r="B24" s="106"/>
      <c r="C24" s="107"/>
      <c r="D24" s="30">
        <v>0</v>
      </c>
      <c r="E24" s="31">
        <f t="shared" si="0"/>
        <v>0</v>
      </c>
      <c r="F24" s="40" t="s">
        <v>31</v>
      </c>
      <c r="G24" s="33"/>
      <c r="H24" s="34">
        <v>0</v>
      </c>
      <c r="I24" s="35">
        <f t="shared" si="2"/>
        <v>0</v>
      </c>
      <c r="J24" s="36">
        <v>0</v>
      </c>
      <c r="K24" s="37">
        <f t="shared" si="3"/>
        <v>0</v>
      </c>
      <c r="L24" s="38">
        <v>0</v>
      </c>
      <c r="M24" s="39">
        <f t="shared" si="4"/>
        <v>0</v>
      </c>
    </row>
    <row r="25" spans="1:13" x14ac:dyDescent="0.3">
      <c r="A25" s="106" t="s">
        <v>50</v>
      </c>
      <c r="B25" s="106"/>
      <c r="C25" s="107"/>
      <c r="D25" s="30">
        <v>151719830.13599998</v>
      </c>
      <c r="E25" s="31">
        <f t="shared" si="0"/>
        <v>0.96902948519338394</v>
      </c>
      <c r="F25" s="32">
        <v>275918821.2403</v>
      </c>
      <c r="G25" s="33">
        <f t="shared" si="1"/>
        <v>0.85824094738428391</v>
      </c>
      <c r="H25" s="34">
        <v>17775096.237069998</v>
      </c>
      <c r="I25" s="35">
        <f t="shared" si="2"/>
        <v>0.66625814639263814</v>
      </c>
      <c r="J25" s="36">
        <v>194917576.80030301</v>
      </c>
      <c r="K25" s="37">
        <f t="shared" si="3"/>
        <v>0.88095388551290832</v>
      </c>
      <c r="L25" s="38">
        <v>198908241.111738</v>
      </c>
      <c r="M25" s="39">
        <f t="shared" si="4"/>
        <v>0.87466366731389611</v>
      </c>
    </row>
    <row r="26" spans="1:13" x14ac:dyDescent="0.3">
      <c r="A26" s="106" t="s">
        <v>51</v>
      </c>
      <c r="B26" s="106"/>
      <c r="C26" s="107"/>
      <c r="D26" s="30">
        <v>150410392.92199999</v>
      </c>
      <c r="E26" s="31">
        <f t="shared" si="0"/>
        <v>0.96066615346385287</v>
      </c>
      <c r="F26" s="32">
        <v>105045.22010000001</v>
      </c>
      <c r="G26" s="33">
        <f t="shared" si="1"/>
        <v>3.2674142637880679E-4</v>
      </c>
      <c r="H26" s="34">
        <v>17744326.432999998</v>
      </c>
      <c r="I26" s="35">
        <f t="shared" si="2"/>
        <v>0.66510481184237069</v>
      </c>
      <c r="J26" s="36">
        <v>187886214.70409602</v>
      </c>
      <c r="K26" s="37">
        <f t="shared" si="3"/>
        <v>0.84917478246440314</v>
      </c>
      <c r="L26" s="38">
        <v>194706393.47287703</v>
      </c>
      <c r="M26" s="39">
        <f t="shared" si="4"/>
        <v>0.85618678850405427</v>
      </c>
    </row>
    <row r="27" spans="1:13" x14ac:dyDescent="0.3">
      <c r="A27" s="106" t="s">
        <v>52</v>
      </c>
      <c r="B27" s="106"/>
      <c r="C27" s="107"/>
      <c r="D27" s="30">
        <v>0</v>
      </c>
      <c r="E27" s="31">
        <f t="shared" si="0"/>
        <v>0</v>
      </c>
      <c r="F27" s="32">
        <v>274577862.81612003</v>
      </c>
      <c r="G27" s="33">
        <f t="shared" si="1"/>
        <v>0.85406991829972267</v>
      </c>
      <c r="H27" s="34">
        <v>0</v>
      </c>
      <c r="I27" s="35">
        <f t="shared" si="2"/>
        <v>0</v>
      </c>
      <c r="J27" s="36">
        <v>3664079.1778060002</v>
      </c>
      <c r="K27" s="37">
        <f t="shared" si="3"/>
        <v>1.6560255065258538E-2</v>
      </c>
      <c r="L27" s="38">
        <v>1991113.696211</v>
      </c>
      <c r="M27" s="39">
        <f t="shared" si="4"/>
        <v>8.7555688886138718E-3</v>
      </c>
    </row>
    <row r="28" spans="1:13" x14ac:dyDescent="0.3">
      <c r="A28" s="106" t="s">
        <v>53</v>
      </c>
      <c r="B28" s="106"/>
      <c r="C28" s="107"/>
      <c r="D28" s="30">
        <v>1309437.2139999999</v>
      </c>
      <c r="E28" s="31">
        <f t="shared" si="0"/>
        <v>8.363331729531109E-3</v>
      </c>
      <c r="F28" s="32">
        <v>1235913.2040800001</v>
      </c>
      <c r="G28" s="33">
        <f t="shared" si="1"/>
        <v>3.8442876581825593E-3</v>
      </c>
      <c r="H28" s="34">
        <v>30769.804070000002</v>
      </c>
      <c r="I28" s="35">
        <f t="shared" si="2"/>
        <v>1.153334550267511E-3</v>
      </c>
      <c r="J28" s="36">
        <v>3367282.9184010001</v>
      </c>
      <c r="K28" s="37">
        <f t="shared" si="3"/>
        <v>1.5218847983246603E-2</v>
      </c>
      <c r="L28" s="38">
        <v>2210733.9426500001</v>
      </c>
      <c r="M28" s="39">
        <f t="shared" si="4"/>
        <v>9.7213099212280392E-3</v>
      </c>
    </row>
    <row r="29" spans="1:13" x14ac:dyDescent="0.3">
      <c r="A29" s="106" t="s">
        <v>54</v>
      </c>
      <c r="B29" s="106"/>
      <c r="C29" s="107"/>
      <c r="D29" s="30">
        <v>0</v>
      </c>
      <c r="E29" s="31">
        <f t="shared" si="0"/>
        <v>0</v>
      </c>
      <c r="F29" s="32">
        <v>1402117.4005400001</v>
      </c>
      <c r="G29" s="33">
        <f t="shared" si="1"/>
        <v>4.3612630728638389E-3</v>
      </c>
      <c r="H29" s="34">
        <v>9896.7874900000006</v>
      </c>
      <c r="I29" s="35">
        <f t="shared" si="2"/>
        <v>3.709580640456863E-4</v>
      </c>
      <c r="J29" s="36">
        <v>0</v>
      </c>
      <c r="K29" s="37">
        <f t="shared" si="3"/>
        <v>0</v>
      </c>
      <c r="L29" s="38">
        <v>512765.50819999998</v>
      </c>
      <c r="M29" s="39">
        <f t="shared" si="4"/>
        <v>2.254795263220589E-3</v>
      </c>
    </row>
    <row r="30" spans="1:13" x14ac:dyDescent="0.3">
      <c r="A30" s="106" t="s">
        <v>55</v>
      </c>
      <c r="B30" s="106"/>
      <c r="C30" s="107"/>
      <c r="D30" s="30">
        <v>0</v>
      </c>
      <c r="E30" s="31">
        <f t="shared" si="0"/>
        <v>0</v>
      </c>
      <c r="F30" s="40"/>
      <c r="G30" s="33">
        <f t="shared" si="1"/>
        <v>0</v>
      </c>
      <c r="H30" s="34">
        <v>0</v>
      </c>
      <c r="I30" s="35">
        <f t="shared" si="2"/>
        <v>0</v>
      </c>
      <c r="J30" s="36">
        <v>0</v>
      </c>
      <c r="K30" s="37">
        <f t="shared" si="3"/>
        <v>0</v>
      </c>
      <c r="L30" s="38">
        <v>0</v>
      </c>
      <c r="M30" s="39">
        <f t="shared" si="4"/>
        <v>0</v>
      </c>
    </row>
    <row r="31" spans="1:13" x14ac:dyDescent="0.3">
      <c r="A31" s="106" t="s">
        <v>56</v>
      </c>
      <c r="B31" s="106"/>
      <c r="C31" s="107"/>
      <c r="D31" s="30">
        <v>294788.54499999998</v>
      </c>
      <c r="E31" s="31">
        <f t="shared" si="0"/>
        <v>1.8828045862310503E-3</v>
      </c>
      <c r="F31" s="32">
        <v>58804.437680000003</v>
      </c>
      <c r="G31" s="33">
        <f t="shared" si="1"/>
        <v>1.8291023453209795E-4</v>
      </c>
      <c r="H31" s="34">
        <v>3649235.6220700797</v>
      </c>
      <c r="I31" s="35">
        <f t="shared" si="2"/>
        <v>0.13678311098197304</v>
      </c>
      <c r="J31" s="36">
        <v>180756.06205000001</v>
      </c>
      <c r="K31" s="37">
        <f t="shared" si="3"/>
        <v>8.1694918337765993E-4</v>
      </c>
      <c r="L31" s="38">
        <v>190193.36291600001</v>
      </c>
      <c r="M31" s="39">
        <f t="shared" si="4"/>
        <v>8.3634153807342858E-4</v>
      </c>
    </row>
    <row r="32" spans="1:13" x14ac:dyDescent="0.3">
      <c r="A32" s="106" t="s">
        <v>57</v>
      </c>
      <c r="B32" s="106"/>
      <c r="C32" s="107"/>
      <c r="D32" s="30">
        <v>6767.2730000000001</v>
      </c>
      <c r="E32" s="31">
        <f t="shared" si="0"/>
        <v>4.3222346515118351E-5</v>
      </c>
      <c r="F32" s="32">
        <v>41593.978999999999</v>
      </c>
      <c r="G32" s="33">
        <f t="shared" si="1"/>
        <v>1.2937738637029268E-4</v>
      </c>
      <c r="H32" s="34">
        <v>26951</v>
      </c>
      <c r="I32" s="35">
        <f t="shared" si="2"/>
        <v>1.0101955603469557E-3</v>
      </c>
      <c r="J32" s="36">
        <v>170509.39597000001</v>
      </c>
      <c r="K32" s="37">
        <f t="shared" si="3"/>
        <v>7.706381197736962E-4</v>
      </c>
      <c r="L32" s="38">
        <v>187503.57837999999</v>
      </c>
      <c r="M32" s="39">
        <f t="shared" si="4"/>
        <v>8.2451368823979417E-4</v>
      </c>
    </row>
    <row r="33" spans="1:13" x14ac:dyDescent="0.3">
      <c r="A33" s="106" t="s">
        <v>58</v>
      </c>
      <c r="B33" s="106"/>
      <c r="C33" s="107"/>
      <c r="D33" s="30">
        <v>649409.53099999996</v>
      </c>
      <c r="E33" s="31">
        <f t="shared" si="0"/>
        <v>4.1477569737621775E-3</v>
      </c>
      <c r="F33" s="32">
        <v>190357.94779999999</v>
      </c>
      <c r="G33" s="33">
        <f t="shared" si="1"/>
        <v>5.9210526026318871E-4</v>
      </c>
      <c r="H33" s="34">
        <v>252527.16713999998</v>
      </c>
      <c r="I33" s="35">
        <f t="shared" si="2"/>
        <v>9.4653936073548894E-3</v>
      </c>
      <c r="J33" s="36">
        <v>470136.48606899998</v>
      </c>
      <c r="K33" s="37">
        <f t="shared" si="3"/>
        <v>2.1248394881709146E-3</v>
      </c>
      <c r="L33" s="38">
        <v>1359009.826164</v>
      </c>
      <c r="M33" s="39">
        <f t="shared" si="4"/>
        <v>5.9760043717870786E-3</v>
      </c>
    </row>
    <row r="34" spans="1:13" x14ac:dyDescent="0.3">
      <c r="A34" s="106" t="s">
        <v>59</v>
      </c>
      <c r="B34" s="106"/>
      <c r="C34" s="107"/>
      <c r="D34" s="30">
        <v>3898021.023</v>
      </c>
      <c r="E34" s="31">
        <f t="shared" si="0"/>
        <v>2.4896530017234731E-2</v>
      </c>
      <c r="F34" s="32">
        <v>43881729.51754</v>
      </c>
      <c r="G34" s="33">
        <f t="shared" si="1"/>
        <v>0.13649339666174878</v>
      </c>
      <c r="H34" s="34">
        <v>4945789.6814700002</v>
      </c>
      <c r="I34" s="35">
        <f t="shared" si="2"/>
        <v>0.18538142475718075</v>
      </c>
      <c r="J34" s="36">
        <v>13556758.552160999</v>
      </c>
      <c r="K34" s="37">
        <f t="shared" si="3"/>
        <v>6.1271432353801017E-2</v>
      </c>
      <c r="L34" s="38">
        <v>26243947.379267</v>
      </c>
      <c r="M34" s="39">
        <f t="shared" si="4"/>
        <v>0.11540309808806602</v>
      </c>
    </row>
    <row r="35" spans="1:13" x14ac:dyDescent="0.3">
      <c r="A35" s="106" t="s">
        <v>60</v>
      </c>
      <c r="B35" s="106"/>
      <c r="C35" s="107"/>
      <c r="D35" s="30">
        <v>760000</v>
      </c>
      <c r="E35" s="31">
        <f t="shared" si="0"/>
        <v>4.8540946037628372E-3</v>
      </c>
      <c r="F35" s="32">
        <v>5076336</v>
      </c>
      <c r="G35" s="33">
        <f t="shared" si="1"/>
        <v>1.578985948945702E-2</v>
      </c>
      <c r="H35" s="34">
        <v>2631626</v>
      </c>
      <c r="I35" s="35">
        <f t="shared" si="2"/>
        <v>9.8640380753724083E-2</v>
      </c>
      <c r="J35" s="36">
        <v>769004.32750000001</v>
      </c>
      <c r="K35" s="37">
        <f t="shared" si="3"/>
        <v>3.4756093391281728E-3</v>
      </c>
      <c r="L35" s="38">
        <v>511000</v>
      </c>
      <c r="M35" s="39">
        <f t="shared" si="4"/>
        <v>2.2470317544375754E-3</v>
      </c>
    </row>
    <row r="36" spans="1:13" x14ac:dyDescent="0.3">
      <c r="A36" s="106" t="s">
        <v>61</v>
      </c>
      <c r="B36" s="106"/>
      <c r="C36" s="107"/>
      <c r="D36" s="30">
        <v>0</v>
      </c>
      <c r="E36" s="31">
        <f t="shared" si="0"/>
        <v>0</v>
      </c>
      <c r="F36" s="32">
        <v>24569069.485490002</v>
      </c>
      <c r="G36" s="33">
        <f t="shared" si="1"/>
        <v>7.6421685830605629E-2</v>
      </c>
      <c r="H36" s="34">
        <v>0</v>
      </c>
      <c r="I36" s="35">
        <f t="shared" si="2"/>
        <v>0</v>
      </c>
      <c r="J36" s="36">
        <v>411544.60200000001</v>
      </c>
      <c r="K36" s="37">
        <f t="shared" si="3"/>
        <v>1.8600262846752147E-3</v>
      </c>
      <c r="L36" s="38">
        <v>5028199.4843100002</v>
      </c>
      <c r="M36" s="39">
        <f t="shared" si="4"/>
        <v>2.2110614303113917E-2</v>
      </c>
    </row>
    <row r="37" spans="1:13" x14ac:dyDescent="0.3">
      <c r="A37" s="106" t="s">
        <v>62</v>
      </c>
      <c r="B37" s="106"/>
      <c r="C37" s="107"/>
      <c r="D37" s="30">
        <v>27378.16</v>
      </c>
      <c r="E37" s="31">
        <f t="shared" si="0"/>
        <v>1.7486339304862575E-4</v>
      </c>
      <c r="F37" s="32">
        <v>88728.941999999995</v>
      </c>
      <c r="G37" s="33">
        <f t="shared" si="1"/>
        <v>2.7598991217842587E-4</v>
      </c>
      <c r="H37" s="34">
        <v>149906.11940999998</v>
      </c>
      <c r="I37" s="35">
        <f t="shared" si="2"/>
        <v>5.6188822788327923E-3</v>
      </c>
      <c r="J37" s="36">
        <v>543530.85744000005</v>
      </c>
      <c r="K37" s="37">
        <f t="shared" si="3"/>
        <v>2.4565543478333777E-3</v>
      </c>
      <c r="L37" s="38">
        <v>419.10223999999999</v>
      </c>
      <c r="M37" s="39">
        <f t="shared" si="4"/>
        <v>1.8429276744342814E-6</v>
      </c>
    </row>
    <row r="38" spans="1:13" x14ac:dyDescent="0.3">
      <c r="A38" s="106" t="s">
        <v>63</v>
      </c>
      <c r="B38" s="106"/>
      <c r="C38" s="107"/>
      <c r="D38" s="30">
        <v>1862155.615</v>
      </c>
      <c r="E38" s="31">
        <f t="shared" si="0"/>
        <v>1.1893525687023905E-2</v>
      </c>
      <c r="F38" s="32">
        <v>1780.1328699999999</v>
      </c>
      <c r="G38" s="33">
        <f t="shared" si="1"/>
        <v>5.537073962374409E-6</v>
      </c>
      <c r="H38" s="34">
        <v>793883.18677999999</v>
      </c>
      <c r="I38" s="35">
        <f t="shared" si="2"/>
        <v>2.9756865078076844E-2</v>
      </c>
      <c r="J38" s="36">
        <v>10388510.69671</v>
      </c>
      <c r="K38" s="37">
        <f t="shared" si="3"/>
        <v>4.6952147739530367E-2</v>
      </c>
      <c r="L38" s="38">
        <v>17791489.396090001</v>
      </c>
      <c r="M38" s="39">
        <f t="shared" si="4"/>
        <v>7.8234915130633326E-2</v>
      </c>
    </row>
    <row r="39" spans="1:13" x14ac:dyDescent="0.3">
      <c r="A39" s="106" t="s">
        <v>64</v>
      </c>
      <c r="B39" s="106"/>
      <c r="C39" s="107"/>
      <c r="D39" s="56">
        <v>0</v>
      </c>
      <c r="E39" s="31">
        <f t="shared" si="0"/>
        <v>0</v>
      </c>
      <c r="F39" s="32">
        <v>12415270</v>
      </c>
      <c r="G39" s="33">
        <f t="shared" si="1"/>
        <v>3.8617492778978982E-2</v>
      </c>
      <c r="H39" s="34">
        <v>1349999.9995799998</v>
      </c>
      <c r="I39" s="35">
        <f t="shared" si="2"/>
        <v>5.0601610554120734E-2</v>
      </c>
      <c r="J39" s="57">
        <v>1228.19075</v>
      </c>
      <c r="K39" s="37">
        <f t="shared" si="3"/>
        <v>5.5509586725060851E-6</v>
      </c>
      <c r="L39" s="38">
        <v>102000</v>
      </c>
      <c r="M39" s="39">
        <f t="shared" si="4"/>
        <v>4.4852688640436927E-4</v>
      </c>
    </row>
    <row r="40" spans="1:13" x14ac:dyDescent="0.3">
      <c r="A40" s="106" t="s">
        <v>65</v>
      </c>
      <c r="B40" s="106"/>
      <c r="C40" s="107"/>
      <c r="D40" s="30">
        <v>1248487.2479999999</v>
      </c>
      <c r="E40" s="31">
        <f t="shared" si="0"/>
        <v>7.9740463333993622E-3</v>
      </c>
      <c r="F40" s="32">
        <v>1730544.9571799999</v>
      </c>
      <c r="G40" s="33">
        <f t="shared" si="1"/>
        <v>5.3828315765663687E-3</v>
      </c>
      <c r="H40" s="34">
        <v>20374.375700000401</v>
      </c>
      <c r="I40" s="35">
        <f t="shared" si="2"/>
        <v>7.6368609242630334E-4</v>
      </c>
      <c r="J40" s="36">
        <v>1442939.8777609998</v>
      </c>
      <c r="K40" s="37">
        <f t="shared" si="3"/>
        <v>6.5215436839613818E-3</v>
      </c>
      <c r="L40" s="38">
        <v>2810839.3966270001</v>
      </c>
      <c r="M40" s="39">
        <f>L40/$L$3</f>
        <v>1.2360167085802395E-2</v>
      </c>
    </row>
    <row r="41" spans="1:13" ht="43.2" x14ac:dyDescent="0.3">
      <c r="A41" s="58"/>
      <c r="B41" s="58"/>
      <c r="C41" s="59"/>
      <c r="D41" s="60" t="s">
        <v>66</v>
      </c>
      <c r="E41" s="61" t="s">
        <v>67</v>
      </c>
      <c r="F41" s="62" t="s">
        <v>66</v>
      </c>
      <c r="G41" s="63" t="s">
        <v>67</v>
      </c>
      <c r="H41" s="64" t="s">
        <v>66</v>
      </c>
      <c r="I41" s="65" t="s">
        <v>67</v>
      </c>
      <c r="J41" s="66" t="s">
        <v>66</v>
      </c>
      <c r="K41" s="67" t="s">
        <v>67</v>
      </c>
      <c r="L41" s="68" t="s">
        <v>66</v>
      </c>
      <c r="M41" s="69" t="s">
        <v>67</v>
      </c>
    </row>
    <row r="42" spans="1:13" x14ac:dyDescent="0.3">
      <c r="C42" s="70" t="s">
        <v>68</v>
      </c>
      <c r="D42" s="71">
        <v>4361408.26</v>
      </c>
      <c r="E42" s="72"/>
      <c r="F42" s="73" t="s">
        <v>31</v>
      </c>
      <c r="G42" s="74" t="s">
        <v>31</v>
      </c>
      <c r="H42" s="75">
        <v>17529146</v>
      </c>
      <c r="I42" s="76">
        <v>0</v>
      </c>
      <c r="J42" s="77">
        <v>27601835.176532999</v>
      </c>
      <c r="K42" s="78">
        <v>0</v>
      </c>
      <c r="L42" s="79">
        <v>25317080.894107997</v>
      </c>
      <c r="M42" s="80">
        <v>0</v>
      </c>
    </row>
    <row r="43" spans="1:13" x14ac:dyDescent="0.3">
      <c r="C43" s="70" t="s">
        <v>69</v>
      </c>
      <c r="D43" s="81"/>
      <c r="E43" s="82"/>
      <c r="F43" s="73" t="s">
        <v>31</v>
      </c>
      <c r="G43" s="74" t="s">
        <v>31</v>
      </c>
      <c r="H43" s="75">
        <v>305457</v>
      </c>
      <c r="I43" s="76">
        <v>0</v>
      </c>
      <c r="J43" s="83">
        <v>7714404.5931140007</v>
      </c>
      <c r="K43" s="78">
        <v>0</v>
      </c>
      <c r="L43" s="84">
        <v>0</v>
      </c>
      <c r="M43" s="85">
        <v>0</v>
      </c>
    </row>
    <row r="44" spans="1:13" x14ac:dyDescent="0.3">
      <c r="C44" s="70" t="s">
        <v>70</v>
      </c>
      <c r="D44" s="86">
        <v>145089699.403</v>
      </c>
      <c r="E44" s="87">
        <v>1816065.0819999999</v>
      </c>
      <c r="F44" s="88">
        <v>317463425.53803003</v>
      </c>
      <c r="G44" s="89">
        <v>3342376.5172299999</v>
      </c>
      <c r="H44" s="75">
        <v>8189222</v>
      </c>
      <c r="I44" s="76">
        <v>2252728</v>
      </c>
      <c r="J44" s="90">
        <v>176173692.18800899</v>
      </c>
      <c r="K44" s="78">
        <v>3268902.8667720002</v>
      </c>
      <c r="L44" s="91">
        <v>188404588.26667199</v>
      </c>
      <c r="M44" s="92">
        <v>2457114.0032079997</v>
      </c>
    </row>
    <row r="45" spans="1:13" x14ac:dyDescent="0.3">
      <c r="C45" s="70" t="s">
        <v>71</v>
      </c>
      <c r="D45" s="86">
        <v>10675741.694</v>
      </c>
      <c r="E45" s="87">
        <v>1787837.5519999999</v>
      </c>
      <c r="F45" s="88">
        <v>137733.17470999999</v>
      </c>
      <c r="G45" s="89">
        <v>0</v>
      </c>
      <c r="H45" s="75">
        <v>2903478</v>
      </c>
      <c r="I45" s="76">
        <v>2057280</v>
      </c>
      <c r="J45" s="90">
        <v>18249174.962090999</v>
      </c>
      <c r="K45" s="78">
        <v>3268893.9087410001</v>
      </c>
      <c r="L45" s="91">
        <v>39113826.055013999</v>
      </c>
      <c r="M45" s="92">
        <v>537077.90884199995</v>
      </c>
    </row>
    <row r="46" spans="1:13" x14ac:dyDescent="0.3">
      <c r="C46" s="70" t="s">
        <v>72</v>
      </c>
      <c r="D46" s="86">
        <v>7080728.5960000008</v>
      </c>
      <c r="E46" s="87">
        <v>28185.599000000006</v>
      </c>
      <c r="F46" s="88">
        <v>308361430.03489</v>
      </c>
      <c r="G46" s="89">
        <v>3342376.5172299999</v>
      </c>
      <c r="H46" s="75">
        <v>134857</v>
      </c>
      <c r="I46" s="76">
        <v>193839</v>
      </c>
      <c r="J46" s="90">
        <v>152709.70558099999</v>
      </c>
      <c r="K46" s="78">
        <v>8.9580310000000001</v>
      </c>
      <c r="L46" s="91">
        <v>95724136.370042011</v>
      </c>
      <c r="M46" s="92">
        <v>1919901.4554059999</v>
      </c>
    </row>
    <row r="47" spans="1:13" x14ac:dyDescent="0.3">
      <c r="C47" s="70" t="s">
        <v>73</v>
      </c>
      <c r="D47" s="93">
        <v>10395689.004999999</v>
      </c>
      <c r="E47" s="72"/>
      <c r="F47" s="88">
        <v>24836128.044989999</v>
      </c>
      <c r="G47" s="89">
        <v>6555.2673800000002</v>
      </c>
      <c r="H47" s="75">
        <v>23786336</v>
      </c>
      <c r="I47" s="76">
        <v>519359</v>
      </c>
      <c r="J47" s="83">
        <v>12903997</v>
      </c>
      <c r="K47" s="78">
        <v>20547</v>
      </c>
      <c r="L47" s="84">
        <v>28214452.562869001</v>
      </c>
      <c r="M47" s="85">
        <v>27285.074226000001</v>
      </c>
    </row>
    <row r="48" spans="1:13" ht="28.2" thickBot="1" x14ac:dyDescent="0.35">
      <c r="A48" s="94"/>
      <c r="B48" s="94"/>
      <c r="C48" s="95" t="s">
        <v>74</v>
      </c>
      <c r="D48" s="96">
        <v>7776284.523000001</v>
      </c>
      <c r="E48" s="97"/>
      <c r="F48" s="98">
        <v>24836128.044989999</v>
      </c>
      <c r="G48" s="99">
        <v>6555.2673800000002</v>
      </c>
      <c r="H48" s="100">
        <v>23211471</v>
      </c>
      <c r="I48" s="101">
        <v>519359</v>
      </c>
      <c r="J48" s="102">
        <v>7702187</v>
      </c>
      <c r="K48" s="103">
        <v>20547</v>
      </c>
      <c r="L48" s="104">
        <v>23180479.182339001</v>
      </c>
      <c r="M48" s="105">
        <v>27285.074226000001</v>
      </c>
    </row>
  </sheetData>
  <mergeCells count="38">
    <mergeCell ref="A8:C8"/>
    <mergeCell ref="A3:C3"/>
    <mergeCell ref="A4:C4"/>
    <mergeCell ref="A5:C5"/>
    <mergeCell ref="A6:C6"/>
    <mergeCell ref="A7:C7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9:C39"/>
    <mergeCell ref="A40:C40"/>
    <mergeCell ref="A33:C33"/>
    <mergeCell ref="A34:C34"/>
    <mergeCell ref="A35:C35"/>
    <mergeCell ref="A36:C36"/>
    <mergeCell ref="A37:C37"/>
    <mergeCell ref="A38:C3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7FB1-C506-4496-9ECC-F81B7742CDF6}">
  <dimension ref="A1:G26"/>
  <sheetViews>
    <sheetView tabSelected="1" workbookViewId="0">
      <selection activeCell="B29" sqref="B29"/>
    </sheetView>
  </sheetViews>
  <sheetFormatPr defaultRowHeight="14.4" x14ac:dyDescent="0.3"/>
  <cols>
    <col min="1" max="1" width="21.44140625" customWidth="1"/>
    <col min="2" max="2" width="11.77734375" bestFit="1" customWidth="1"/>
  </cols>
  <sheetData>
    <row r="1" spans="1:7" x14ac:dyDescent="0.3">
      <c r="A1" s="1" t="s">
        <v>0</v>
      </c>
      <c r="B1" s="2"/>
      <c r="C1" s="2"/>
      <c r="D1" s="2" t="s">
        <v>1</v>
      </c>
      <c r="E1" s="3"/>
      <c r="F1" s="3"/>
      <c r="G1" s="4"/>
    </row>
    <row r="2" spans="1:7" x14ac:dyDescent="0.3">
      <c r="A2" s="5" t="s">
        <v>2</v>
      </c>
      <c r="B2">
        <v>600</v>
      </c>
      <c r="D2" s="6"/>
      <c r="E2">
        <v>300</v>
      </c>
      <c r="F2" t="s">
        <v>3</v>
      </c>
      <c r="G2" s="7"/>
    </row>
    <row r="3" spans="1:7" x14ac:dyDescent="0.3">
      <c r="A3" s="5" t="s">
        <v>4</v>
      </c>
      <c r="B3">
        <v>97</v>
      </c>
      <c r="D3" s="6"/>
      <c r="E3">
        <v>500</v>
      </c>
      <c r="F3" t="s">
        <v>5</v>
      </c>
      <c r="G3" s="7"/>
    </row>
    <row r="4" spans="1:7" ht="15" thickBot="1" x14ac:dyDescent="0.35">
      <c r="A4" s="8" t="s">
        <v>6</v>
      </c>
      <c r="B4" s="9">
        <f>E2+E3-B2-B3</f>
        <v>103</v>
      </c>
      <c r="C4" s="9"/>
      <c r="D4" s="10"/>
      <c r="E4" s="9"/>
      <c r="F4" s="9"/>
      <c r="G4" s="11"/>
    </row>
    <row r="5" spans="1:7" ht="15" thickBot="1" x14ac:dyDescent="0.35"/>
    <row r="6" spans="1:7" x14ac:dyDescent="0.3">
      <c r="A6" s="1" t="s">
        <v>7</v>
      </c>
      <c r="B6" s="3"/>
      <c r="C6" s="3"/>
      <c r="D6" s="3"/>
      <c r="E6" s="3"/>
      <c r="F6" s="3"/>
      <c r="G6" s="4"/>
    </row>
    <row r="7" spans="1:7" x14ac:dyDescent="0.3">
      <c r="A7" s="5" t="s">
        <v>8</v>
      </c>
      <c r="G7" s="7"/>
    </row>
    <row r="8" spans="1:7" x14ac:dyDescent="0.3">
      <c r="A8" s="5"/>
      <c r="B8" t="s">
        <v>9</v>
      </c>
      <c r="D8">
        <f>278-265</f>
        <v>13</v>
      </c>
      <c r="G8" s="7"/>
    </row>
    <row r="9" spans="1:7" x14ac:dyDescent="0.3">
      <c r="A9" s="5"/>
      <c r="B9" t="s">
        <v>10</v>
      </c>
      <c r="D9">
        <v>8</v>
      </c>
      <c r="G9" s="7"/>
    </row>
    <row r="10" spans="1:7" x14ac:dyDescent="0.3">
      <c r="A10" s="5"/>
      <c r="G10" s="7"/>
    </row>
    <row r="11" spans="1:7" x14ac:dyDescent="0.3">
      <c r="A11" s="5" t="s">
        <v>4</v>
      </c>
      <c r="B11" t="s">
        <v>11</v>
      </c>
      <c r="D11">
        <v>6</v>
      </c>
      <c r="G11" s="7"/>
    </row>
    <row r="12" spans="1:7" x14ac:dyDescent="0.3">
      <c r="A12" s="5"/>
      <c r="B12" t="s">
        <v>12</v>
      </c>
      <c r="D12" s="12">
        <f>95-97</f>
        <v>-2</v>
      </c>
      <c r="F12" s="12" t="s">
        <v>13</v>
      </c>
      <c r="G12" s="13"/>
    </row>
    <row r="13" spans="1:7" x14ac:dyDescent="0.3">
      <c r="A13" s="5"/>
      <c r="G13" s="7"/>
    </row>
    <row r="14" spans="1:7" x14ac:dyDescent="0.3">
      <c r="A14" s="5" t="s">
        <v>6</v>
      </c>
      <c r="D14">
        <f>103*0.05</f>
        <v>5.15</v>
      </c>
      <c r="G14" s="7"/>
    </row>
    <row r="15" spans="1:7" x14ac:dyDescent="0.3">
      <c r="A15" s="5"/>
      <c r="G15" s="7"/>
    </row>
    <row r="16" spans="1:7" x14ac:dyDescent="0.3">
      <c r="A16" s="14" t="s">
        <v>14</v>
      </c>
      <c r="G16" s="7"/>
    </row>
    <row r="17" spans="1:7" x14ac:dyDescent="0.3">
      <c r="A17" s="5" t="s">
        <v>15</v>
      </c>
      <c r="D17">
        <f>100*0.015</f>
        <v>1.5</v>
      </c>
      <c r="G17" s="7"/>
    </row>
    <row r="18" spans="1:7" x14ac:dyDescent="0.3">
      <c r="A18" s="5" t="s">
        <v>16</v>
      </c>
      <c r="D18">
        <f>300*0.04</f>
        <v>12</v>
      </c>
      <c r="G18" s="7"/>
    </row>
    <row r="19" spans="1:7" x14ac:dyDescent="0.3">
      <c r="A19" s="5"/>
      <c r="G19" s="7"/>
    </row>
    <row r="20" spans="1:7" ht="15" thickBot="1" x14ac:dyDescent="0.35">
      <c r="A20" s="8"/>
      <c r="B20" s="9"/>
      <c r="C20" s="9"/>
      <c r="D20" s="9">
        <f>D8+D9+D11+D12+D14+-D17-D18</f>
        <v>16.649999999999999</v>
      </c>
      <c r="E20" s="9"/>
      <c r="F20" s="9"/>
      <c r="G20" s="11"/>
    </row>
    <row r="21" spans="1:7" ht="15" thickBot="1" x14ac:dyDescent="0.35"/>
    <row r="22" spans="1:7" x14ac:dyDescent="0.3">
      <c r="A22" s="1" t="s">
        <v>0</v>
      </c>
      <c r="B22" s="2"/>
      <c r="C22" s="2"/>
      <c r="D22" s="2" t="s">
        <v>1</v>
      </c>
      <c r="E22" s="3"/>
      <c r="F22" s="3"/>
      <c r="G22" s="4"/>
    </row>
    <row r="23" spans="1:7" x14ac:dyDescent="0.3">
      <c r="A23" s="5" t="s">
        <v>2</v>
      </c>
      <c r="B23">
        <f>E23+E24+E25+E26-B24-B25</f>
        <v>818.65</v>
      </c>
      <c r="D23" s="6"/>
      <c r="E23">
        <v>200</v>
      </c>
      <c r="F23" t="s">
        <v>17</v>
      </c>
      <c r="G23" s="7"/>
    </row>
    <row r="24" spans="1:7" x14ac:dyDescent="0.3">
      <c r="A24" s="5" t="s">
        <v>4</v>
      </c>
      <c r="B24">
        <v>95</v>
      </c>
      <c r="D24" s="6"/>
      <c r="E24">
        <v>300</v>
      </c>
      <c r="F24" t="s">
        <v>3</v>
      </c>
      <c r="G24" s="7"/>
    </row>
    <row r="25" spans="1:7" x14ac:dyDescent="0.3">
      <c r="A25" s="5" t="s">
        <v>6</v>
      </c>
      <c r="B25">
        <v>103</v>
      </c>
      <c r="D25" s="6"/>
      <c r="E25">
        <v>500</v>
      </c>
      <c r="F25" t="s">
        <v>5</v>
      </c>
      <c r="G25" s="7"/>
    </row>
    <row r="26" spans="1:7" ht="15" thickBot="1" x14ac:dyDescent="0.35">
      <c r="A26" s="8"/>
      <c r="B26" s="9"/>
      <c r="C26" s="9"/>
      <c r="D26" s="10"/>
      <c r="E26" s="9">
        <f>D20</f>
        <v>16.649999999999999</v>
      </c>
      <c r="F26" s="9" t="s">
        <v>18</v>
      </c>
      <c r="G26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Example I</vt:lpstr>
      <vt:lpstr>Example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Blahoslav Rejent</dc:creator>
  <cp:lastModifiedBy>Blahoslav Rejent</cp:lastModifiedBy>
  <dcterms:created xsi:type="dcterms:W3CDTF">2021-03-06T16:36:05Z</dcterms:created>
  <dcterms:modified xsi:type="dcterms:W3CDTF">2021-03-07T09:24:30Z</dcterms:modified>
</cp:coreProperties>
</file>