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emar\Desktop\výuka\2020_ZS\"/>
    </mc:Choice>
  </mc:AlternateContent>
  <bookViews>
    <workbookView xWindow="0" yWindow="0" windowWidth="28800" windowHeight="141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4" i="1"/>
  <c r="B10" i="1" s="1"/>
  <c r="B30" i="1" s="1"/>
  <c r="B31" i="1" s="1"/>
  <c r="C26" i="1"/>
  <c r="C24" i="1" s="1"/>
  <c r="C14" i="1"/>
  <c r="B24" i="1"/>
  <c r="B20" i="1"/>
  <c r="P28" i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O28" i="1" s="1"/>
  <c r="AP28" i="1" s="1"/>
  <c r="AQ28" i="1" s="1"/>
  <c r="AR28" i="1" s="1"/>
  <c r="AS28" i="1" s="1"/>
  <c r="AT28" i="1" s="1"/>
  <c r="O28" i="1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C28" i="1"/>
  <c r="D26" i="1"/>
  <c r="E26" i="1" s="1"/>
  <c r="B25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C11" i="1"/>
  <c r="D11" i="1"/>
  <c r="C10" i="1"/>
  <c r="O19" i="1"/>
  <c r="D19" i="1"/>
  <c r="P19" i="1"/>
  <c r="Q19" i="1" s="1"/>
  <c r="E19" i="1"/>
  <c r="F19" i="1" s="1"/>
  <c r="C19" i="1"/>
  <c r="D13" i="1"/>
  <c r="C35" i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AP35" i="1" s="1"/>
  <c r="AQ35" i="1" s="1"/>
  <c r="AR35" i="1" s="1"/>
  <c r="AS35" i="1" s="1"/>
  <c r="AT35" i="1" s="1"/>
  <c r="AU35" i="1" s="1"/>
  <c r="AV35" i="1" s="1"/>
  <c r="AW35" i="1" s="1"/>
  <c r="D2" i="1"/>
  <c r="B36" i="1"/>
  <c r="B11" i="1"/>
  <c r="D24" i="1" l="1"/>
  <c r="C22" i="1"/>
  <c r="C21" i="1" s="1"/>
  <c r="AU28" i="1"/>
  <c r="AT22" i="1"/>
  <c r="AT21" i="1" s="1"/>
  <c r="AT20" i="1" s="1"/>
  <c r="AT30" i="1" s="1"/>
  <c r="AT31" i="1" s="1"/>
  <c r="D22" i="1"/>
  <c r="D21" i="1" s="1"/>
  <c r="D20" i="1" s="1"/>
  <c r="D30" i="1" s="1"/>
  <c r="D31" i="1" s="1"/>
  <c r="C20" i="1"/>
  <c r="C30" i="1" s="1"/>
  <c r="C31" i="1" s="1"/>
  <c r="F26" i="1"/>
  <c r="E22" i="1"/>
  <c r="E21" i="1" s="1"/>
  <c r="E24" i="1"/>
  <c r="R19" i="1"/>
  <c r="G19" i="1"/>
  <c r="B37" i="1"/>
  <c r="C37" i="1" s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AI37" i="1" s="1"/>
  <c r="AJ37" i="1" s="1"/>
  <c r="AK37" i="1" s="1"/>
  <c r="AL37" i="1" s="1"/>
  <c r="AM37" i="1" s="1"/>
  <c r="AN37" i="1" s="1"/>
  <c r="AO37" i="1" s="1"/>
  <c r="AP37" i="1" s="1"/>
  <c r="AQ37" i="1" s="1"/>
  <c r="AR37" i="1" s="1"/>
  <c r="AS37" i="1" s="1"/>
  <c r="AT37" i="1" s="1"/>
  <c r="AU37" i="1" s="1"/>
  <c r="AV37" i="1" s="1"/>
  <c r="AW37" i="1" s="1"/>
  <c r="B38" i="1"/>
  <c r="C16" i="1" s="1"/>
  <c r="E20" i="1" l="1"/>
  <c r="E30" i="1" s="1"/>
  <c r="E31" i="1" s="1"/>
  <c r="AV28" i="1"/>
  <c r="AU22" i="1"/>
  <c r="AU21" i="1" s="1"/>
  <c r="AU20" i="1" s="1"/>
  <c r="AU30" i="1" s="1"/>
  <c r="AU31" i="1" s="1"/>
  <c r="G26" i="1"/>
  <c r="G22" i="1" s="1"/>
  <c r="F22" i="1"/>
  <c r="F21" i="1" s="1"/>
  <c r="F24" i="1"/>
  <c r="S19" i="1"/>
  <c r="H19" i="1"/>
  <c r="B39" i="1"/>
  <c r="AW28" i="1" l="1"/>
  <c r="AV22" i="1"/>
  <c r="AV21" i="1" s="1"/>
  <c r="AV20" i="1" s="1"/>
  <c r="AV30" i="1" s="1"/>
  <c r="AV31" i="1" s="1"/>
  <c r="F20" i="1"/>
  <c r="F30" i="1" s="1"/>
  <c r="F31" i="1" s="1"/>
  <c r="G24" i="1"/>
  <c r="H26" i="1"/>
  <c r="G21" i="1"/>
  <c r="T19" i="1"/>
  <c r="I19" i="1"/>
  <c r="C17" i="1"/>
  <c r="B40" i="1"/>
  <c r="C36" i="1" s="1"/>
  <c r="G20" i="1" l="1"/>
  <c r="G30" i="1" s="1"/>
  <c r="G31" i="1" s="1"/>
  <c r="AX28" i="1"/>
  <c r="AW22" i="1"/>
  <c r="AW21" i="1" s="1"/>
  <c r="AW20" i="1" s="1"/>
  <c r="AW30" i="1" s="1"/>
  <c r="AW31" i="1" s="1"/>
  <c r="H22" i="1"/>
  <c r="H21" i="1" s="1"/>
  <c r="H24" i="1"/>
  <c r="I26" i="1"/>
  <c r="U19" i="1"/>
  <c r="J19" i="1"/>
  <c r="C38" i="1"/>
  <c r="H20" i="1" l="1"/>
  <c r="H30" i="1" s="1"/>
  <c r="H31" i="1" s="1"/>
  <c r="AY28" i="1"/>
  <c r="AX22" i="1"/>
  <c r="AX21" i="1" s="1"/>
  <c r="AX20" i="1" s="1"/>
  <c r="AX30" i="1" s="1"/>
  <c r="AX31" i="1" s="1"/>
  <c r="J26" i="1"/>
  <c r="I22" i="1"/>
  <c r="I21" i="1" s="1"/>
  <c r="I24" i="1"/>
  <c r="V19" i="1"/>
  <c r="K19" i="1"/>
  <c r="C39" i="1"/>
  <c r="D16" i="1"/>
  <c r="I20" i="1" l="1"/>
  <c r="I30" i="1" s="1"/>
  <c r="I31" i="1" s="1"/>
  <c r="AZ28" i="1"/>
  <c r="AY22" i="1"/>
  <c r="AY21" i="1" s="1"/>
  <c r="AY20" i="1" s="1"/>
  <c r="AY30" i="1" s="1"/>
  <c r="AY31" i="1" s="1"/>
  <c r="K26" i="1"/>
  <c r="J22" i="1"/>
  <c r="J21" i="1" s="1"/>
  <c r="J24" i="1"/>
  <c r="W19" i="1"/>
  <c r="L19" i="1"/>
  <c r="D17" i="1"/>
  <c r="D14" i="1" s="1"/>
  <c r="D10" i="1" s="1"/>
  <c r="C40" i="1"/>
  <c r="D36" i="1" s="1"/>
  <c r="J20" i="1" l="1"/>
  <c r="J30" i="1" s="1"/>
  <c r="J31" i="1" s="1"/>
  <c r="BA28" i="1"/>
  <c r="AZ22" i="1"/>
  <c r="AZ21" i="1" s="1"/>
  <c r="AZ20" i="1" s="1"/>
  <c r="AZ30" i="1" s="1"/>
  <c r="AZ31" i="1" s="1"/>
  <c r="K24" i="1"/>
  <c r="K22" i="1"/>
  <c r="K21" i="1" s="1"/>
  <c r="L26" i="1"/>
  <c r="X19" i="1"/>
  <c r="M19" i="1"/>
  <c r="D38" i="1"/>
  <c r="K20" i="1" l="1"/>
  <c r="K30" i="1" s="1"/>
  <c r="K31" i="1" s="1"/>
  <c r="BB28" i="1"/>
  <c r="BA22" i="1"/>
  <c r="BA21" i="1" s="1"/>
  <c r="BA20" i="1" s="1"/>
  <c r="BA30" i="1" s="1"/>
  <c r="BA31" i="1" s="1"/>
  <c r="L22" i="1"/>
  <c r="L21" i="1" s="1"/>
  <c r="L24" i="1"/>
  <c r="M26" i="1"/>
  <c r="Y19" i="1"/>
  <c r="N19" i="1"/>
  <c r="D39" i="1"/>
  <c r="E16" i="1"/>
  <c r="L20" i="1" l="1"/>
  <c r="L30" i="1" s="1"/>
  <c r="L31" i="1" s="1"/>
  <c r="BC28" i="1"/>
  <c r="BB22" i="1"/>
  <c r="BB21" i="1" s="1"/>
  <c r="BB20" i="1" s="1"/>
  <c r="BB30" i="1" s="1"/>
  <c r="BB31" i="1" s="1"/>
  <c r="N26" i="1"/>
  <c r="M22" i="1"/>
  <c r="M21" i="1" s="1"/>
  <c r="M24" i="1"/>
  <c r="E13" i="1"/>
  <c r="E11" i="1" s="1"/>
  <c r="Z19" i="1"/>
  <c r="E17" i="1"/>
  <c r="E14" i="1" s="1"/>
  <c r="D40" i="1"/>
  <c r="E36" i="1" s="1"/>
  <c r="BD28" i="1" l="1"/>
  <c r="BC22" i="1"/>
  <c r="BC21" i="1" s="1"/>
  <c r="BC20" i="1" s="1"/>
  <c r="BC30" i="1" s="1"/>
  <c r="BC31" i="1" s="1"/>
  <c r="M20" i="1"/>
  <c r="M30" i="1" s="1"/>
  <c r="M31" i="1" s="1"/>
  <c r="O26" i="1"/>
  <c r="N22" i="1"/>
  <c r="N21" i="1" s="1"/>
  <c r="N24" i="1"/>
  <c r="E10" i="1"/>
  <c r="AA19" i="1"/>
  <c r="E38" i="1"/>
  <c r="N20" i="1" l="1"/>
  <c r="N30" i="1" s="1"/>
  <c r="N31" i="1" s="1"/>
  <c r="BE28" i="1"/>
  <c r="BD22" i="1"/>
  <c r="BD21" i="1" s="1"/>
  <c r="BD20" i="1" s="1"/>
  <c r="BD30" i="1" s="1"/>
  <c r="BD31" i="1" s="1"/>
  <c r="O24" i="1"/>
  <c r="P26" i="1"/>
  <c r="O22" i="1"/>
  <c r="O21" i="1" s="1"/>
  <c r="AB19" i="1"/>
  <c r="E39" i="1"/>
  <c r="F16" i="1"/>
  <c r="O20" i="1" l="1"/>
  <c r="O30" i="1" s="1"/>
  <c r="O31" i="1" s="1"/>
  <c r="BF28" i="1"/>
  <c r="BE22" i="1"/>
  <c r="BE21" i="1" s="1"/>
  <c r="BE20" i="1" s="1"/>
  <c r="BE30" i="1" s="1"/>
  <c r="BE31" i="1" s="1"/>
  <c r="P22" i="1"/>
  <c r="P21" i="1" s="1"/>
  <c r="P24" i="1"/>
  <c r="Q26" i="1"/>
  <c r="F13" i="1"/>
  <c r="F11" i="1" s="1"/>
  <c r="AC19" i="1"/>
  <c r="F17" i="1"/>
  <c r="F14" i="1" s="1"/>
  <c r="E40" i="1"/>
  <c r="F36" i="1" s="1"/>
  <c r="F38" i="1" s="1"/>
  <c r="P20" i="1" l="1"/>
  <c r="P30" i="1" s="1"/>
  <c r="P31" i="1" s="1"/>
  <c r="BG28" i="1"/>
  <c r="BF22" i="1"/>
  <c r="BF21" i="1" s="1"/>
  <c r="BF20" i="1" s="1"/>
  <c r="BF30" i="1" s="1"/>
  <c r="BF31" i="1" s="1"/>
  <c r="R26" i="1"/>
  <c r="Q22" i="1"/>
  <c r="Q21" i="1" s="1"/>
  <c r="Q24" i="1"/>
  <c r="F10" i="1"/>
  <c r="AD19" i="1"/>
  <c r="F39" i="1"/>
  <c r="G16" i="1"/>
  <c r="Q20" i="1" l="1"/>
  <c r="Q30" i="1" s="1"/>
  <c r="Q31" i="1" s="1"/>
  <c r="BH28" i="1"/>
  <c r="BG22" i="1"/>
  <c r="BG21" i="1" s="1"/>
  <c r="BG20" i="1" s="1"/>
  <c r="BG30" i="1" s="1"/>
  <c r="BG31" i="1" s="1"/>
  <c r="S26" i="1"/>
  <c r="R22" i="1"/>
  <c r="R21" i="1" s="1"/>
  <c r="R24" i="1"/>
  <c r="G13" i="1"/>
  <c r="G11" i="1" s="1"/>
  <c r="AE19" i="1"/>
  <c r="F40" i="1"/>
  <c r="G36" i="1" s="1"/>
  <c r="G17" i="1"/>
  <c r="G14" i="1" s="1"/>
  <c r="R20" i="1" l="1"/>
  <c r="R30" i="1" s="1"/>
  <c r="R31" i="1" s="1"/>
  <c r="BI28" i="1"/>
  <c r="BH22" i="1"/>
  <c r="BH21" i="1" s="1"/>
  <c r="BH20" i="1" s="1"/>
  <c r="BH30" i="1" s="1"/>
  <c r="BH31" i="1" s="1"/>
  <c r="S24" i="1"/>
  <c r="S22" i="1"/>
  <c r="S21" i="1" s="1"/>
  <c r="T26" i="1"/>
  <c r="G10" i="1"/>
  <c r="AF19" i="1"/>
  <c r="G38" i="1"/>
  <c r="S20" i="1" l="1"/>
  <c r="S30" i="1" s="1"/>
  <c r="S31" i="1" s="1"/>
  <c r="BJ28" i="1"/>
  <c r="BJ22" i="1" s="1"/>
  <c r="BJ21" i="1" s="1"/>
  <c r="BJ20" i="1" s="1"/>
  <c r="BJ30" i="1" s="1"/>
  <c r="BJ31" i="1" s="1"/>
  <c r="BI22" i="1"/>
  <c r="BI21" i="1" s="1"/>
  <c r="BI20" i="1" s="1"/>
  <c r="BI30" i="1" s="1"/>
  <c r="BI31" i="1" s="1"/>
  <c r="T22" i="1"/>
  <c r="T21" i="1" s="1"/>
  <c r="T24" i="1"/>
  <c r="U26" i="1"/>
  <c r="AG19" i="1"/>
  <c r="G39" i="1"/>
  <c r="H16" i="1"/>
  <c r="T20" i="1" l="1"/>
  <c r="T30" i="1" s="1"/>
  <c r="T31" i="1" s="1"/>
  <c r="V26" i="1"/>
  <c r="U22" i="1"/>
  <c r="U21" i="1" s="1"/>
  <c r="U24" i="1"/>
  <c r="H13" i="1"/>
  <c r="H11" i="1" s="1"/>
  <c r="AH19" i="1"/>
  <c r="H17" i="1"/>
  <c r="H14" i="1" s="1"/>
  <c r="G40" i="1"/>
  <c r="H36" i="1" s="1"/>
  <c r="H38" i="1" s="1"/>
  <c r="U20" i="1" l="1"/>
  <c r="U30" i="1" s="1"/>
  <c r="U31" i="1" s="1"/>
  <c r="W26" i="1"/>
  <c r="V22" i="1"/>
  <c r="V21" i="1" s="1"/>
  <c r="V24" i="1"/>
  <c r="H10" i="1"/>
  <c r="AI19" i="1"/>
  <c r="H39" i="1"/>
  <c r="I16" i="1"/>
  <c r="V20" i="1" l="1"/>
  <c r="V30" i="1" s="1"/>
  <c r="V31" i="1" s="1"/>
  <c r="W24" i="1"/>
  <c r="X26" i="1"/>
  <c r="W22" i="1"/>
  <c r="W21" i="1" s="1"/>
  <c r="I13" i="1"/>
  <c r="I11" i="1" s="1"/>
  <c r="AJ19" i="1"/>
  <c r="H40" i="1"/>
  <c r="I36" i="1" s="1"/>
  <c r="I17" i="1"/>
  <c r="I14" i="1" s="1"/>
  <c r="W20" i="1" l="1"/>
  <c r="W30" i="1" s="1"/>
  <c r="W31" i="1" s="1"/>
  <c r="X22" i="1"/>
  <c r="X21" i="1" s="1"/>
  <c r="X24" i="1"/>
  <c r="Y26" i="1"/>
  <c r="I10" i="1"/>
  <c r="AK19" i="1"/>
  <c r="I38" i="1"/>
  <c r="X20" i="1" l="1"/>
  <c r="X30" i="1" s="1"/>
  <c r="X31" i="1" s="1"/>
  <c r="Z26" i="1"/>
  <c r="Y22" i="1"/>
  <c r="Y21" i="1" s="1"/>
  <c r="Y24" i="1"/>
  <c r="AL19" i="1"/>
  <c r="I39" i="1"/>
  <c r="J16" i="1"/>
  <c r="Y20" i="1" l="1"/>
  <c r="Y30" i="1" s="1"/>
  <c r="Y31" i="1" s="1"/>
  <c r="AA26" i="1"/>
  <c r="Z22" i="1"/>
  <c r="Z21" i="1" s="1"/>
  <c r="Z24" i="1"/>
  <c r="J13" i="1"/>
  <c r="J11" i="1" s="1"/>
  <c r="AM19" i="1"/>
  <c r="J17" i="1"/>
  <c r="J14" i="1" s="1"/>
  <c r="I40" i="1"/>
  <c r="J36" i="1" s="1"/>
  <c r="J38" i="1" s="1"/>
  <c r="Z20" i="1" l="1"/>
  <c r="Z30" i="1" s="1"/>
  <c r="Z31" i="1" s="1"/>
  <c r="AA24" i="1"/>
  <c r="AA22" i="1"/>
  <c r="AA21" i="1" s="1"/>
  <c r="AB26" i="1"/>
  <c r="J10" i="1"/>
  <c r="AN19" i="1"/>
  <c r="J39" i="1"/>
  <c r="K16" i="1"/>
  <c r="AA20" i="1" l="1"/>
  <c r="AA30" i="1" s="1"/>
  <c r="AA31" i="1" s="1"/>
  <c r="AB22" i="1"/>
  <c r="AB21" i="1" s="1"/>
  <c r="AB24" i="1"/>
  <c r="AC26" i="1"/>
  <c r="K13" i="1"/>
  <c r="K11" i="1" s="1"/>
  <c r="AO19" i="1"/>
  <c r="J40" i="1"/>
  <c r="K36" i="1" s="1"/>
  <c r="K17" i="1"/>
  <c r="K14" i="1" s="1"/>
  <c r="AB20" i="1" l="1"/>
  <c r="AB30" i="1" s="1"/>
  <c r="AB31" i="1" s="1"/>
  <c r="AD26" i="1"/>
  <c r="AC22" i="1"/>
  <c r="AC21" i="1" s="1"/>
  <c r="AC24" i="1"/>
  <c r="K10" i="1"/>
  <c r="AP19" i="1"/>
  <c r="K38" i="1"/>
  <c r="AC20" i="1" l="1"/>
  <c r="AC30" i="1" s="1"/>
  <c r="AC31" i="1" s="1"/>
  <c r="AE26" i="1"/>
  <c r="AD22" i="1"/>
  <c r="AD21" i="1" s="1"/>
  <c r="AD24" i="1"/>
  <c r="AQ19" i="1"/>
  <c r="K39" i="1"/>
  <c r="L16" i="1"/>
  <c r="AD20" i="1" l="1"/>
  <c r="AD30" i="1" s="1"/>
  <c r="AD31" i="1" s="1"/>
  <c r="AE24" i="1"/>
  <c r="AF26" i="1"/>
  <c r="AE22" i="1"/>
  <c r="AE21" i="1" s="1"/>
  <c r="L13" i="1"/>
  <c r="L11" i="1" s="1"/>
  <c r="AR19" i="1"/>
  <c r="L17" i="1"/>
  <c r="L14" i="1" s="1"/>
  <c r="K40" i="1"/>
  <c r="L36" i="1" s="1"/>
  <c r="L38" i="1" s="1"/>
  <c r="AE20" i="1" l="1"/>
  <c r="AE30" i="1" s="1"/>
  <c r="AE31" i="1" s="1"/>
  <c r="AF22" i="1"/>
  <c r="AF21" i="1" s="1"/>
  <c r="AF24" i="1"/>
  <c r="AG26" i="1"/>
  <c r="L10" i="1"/>
  <c r="AS19" i="1"/>
  <c r="L39" i="1"/>
  <c r="M16" i="1"/>
  <c r="AF20" i="1" l="1"/>
  <c r="AF30" i="1" s="1"/>
  <c r="AF31" i="1" s="1"/>
  <c r="AH26" i="1"/>
  <c r="AG22" i="1"/>
  <c r="AG21" i="1" s="1"/>
  <c r="AG24" i="1"/>
  <c r="M13" i="1"/>
  <c r="M11" i="1" s="1"/>
  <c r="AT19" i="1"/>
  <c r="L40" i="1"/>
  <c r="M36" i="1" s="1"/>
  <c r="M17" i="1"/>
  <c r="M14" i="1" s="1"/>
  <c r="AG20" i="1" l="1"/>
  <c r="AG30" i="1" s="1"/>
  <c r="AG31" i="1" s="1"/>
  <c r="AI26" i="1"/>
  <c r="AH22" i="1"/>
  <c r="AH21" i="1" s="1"/>
  <c r="AH24" i="1"/>
  <c r="M10" i="1"/>
  <c r="AU19" i="1"/>
  <c r="M38" i="1"/>
  <c r="AH20" i="1" l="1"/>
  <c r="AH30" i="1" s="1"/>
  <c r="AH31" i="1" s="1"/>
  <c r="AI24" i="1"/>
  <c r="AI22" i="1"/>
  <c r="AI21" i="1" s="1"/>
  <c r="AJ26" i="1"/>
  <c r="AV19" i="1"/>
  <c r="M39" i="1"/>
  <c r="N16" i="1"/>
  <c r="AI20" i="1" l="1"/>
  <c r="AI30" i="1" s="1"/>
  <c r="AI31" i="1" s="1"/>
  <c r="AJ22" i="1"/>
  <c r="AJ21" i="1" s="1"/>
  <c r="AJ24" i="1"/>
  <c r="AK26" i="1"/>
  <c r="N13" i="1"/>
  <c r="N11" i="1" s="1"/>
  <c r="AW19" i="1"/>
  <c r="N17" i="1"/>
  <c r="N14" i="1" s="1"/>
  <c r="M40" i="1"/>
  <c r="N36" i="1" s="1"/>
  <c r="AJ20" i="1" l="1"/>
  <c r="AJ30" i="1" s="1"/>
  <c r="AJ31" i="1" s="1"/>
  <c r="AL26" i="1"/>
  <c r="AK22" i="1"/>
  <c r="AK21" i="1" s="1"/>
  <c r="AK24" i="1"/>
  <c r="N10" i="1"/>
  <c r="AX19" i="1"/>
  <c r="N38" i="1"/>
  <c r="AK20" i="1" l="1"/>
  <c r="AK30" i="1" s="1"/>
  <c r="AK31" i="1" s="1"/>
  <c r="AL22" i="1"/>
  <c r="AL21" i="1" s="1"/>
  <c r="AL24" i="1"/>
  <c r="AY19" i="1"/>
  <c r="N39" i="1"/>
  <c r="O16" i="1"/>
  <c r="AL20" i="1" l="1"/>
  <c r="AL30" i="1" s="1"/>
  <c r="AL31" i="1" s="1"/>
  <c r="AM24" i="1"/>
  <c r="AM22" i="1"/>
  <c r="AM21" i="1" s="1"/>
  <c r="AM20" i="1" s="1"/>
  <c r="AM30" i="1" s="1"/>
  <c r="AM31" i="1" s="1"/>
  <c r="O13" i="1"/>
  <c r="O11" i="1" s="1"/>
  <c r="AY13" i="1"/>
  <c r="AY11" i="1" s="1"/>
  <c r="AY10" i="1" s="1"/>
  <c r="AZ19" i="1"/>
  <c r="O17" i="1"/>
  <c r="O14" i="1" s="1"/>
  <c r="N40" i="1"/>
  <c r="O36" i="1" s="1"/>
  <c r="AN22" i="1" l="1"/>
  <c r="AN21" i="1" s="1"/>
  <c r="AN20" i="1" s="1"/>
  <c r="AN30" i="1" s="1"/>
  <c r="AN31" i="1" s="1"/>
  <c r="AN24" i="1"/>
  <c r="BA19" i="1"/>
  <c r="AZ13" i="1"/>
  <c r="AZ11" i="1" s="1"/>
  <c r="AZ10" i="1" s="1"/>
  <c r="O10" i="1"/>
  <c r="O38" i="1"/>
  <c r="AO22" i="1" l="1"/>
  <c r="AO21" i="1" s="1"/>
  <c r="AO20" i="1" s="1"/>
  <c r="AO30" i="1" s="1"/>
  <c r="AO31" i="1" s="1"/>
  <c r="AO24" i="1"/>
  <c r="BB19" i="1"/>
  <c r="BA13" i="1"/>
  <c r="BA11" i="1" s="1"/>
  <c r="BA10" i="1" s="1"/>
  <c r="O39" i="1"/>
  <c r="P16" i="1"/>
  <c r="AP22" i="1" l="1"/>
  <c r="AP21" i="1" s="1"/>
  <c r="AP20" i="1" s="1"/>
  <c r="AP30" i="1" s="1"/>
  <c r="AP31" i="1" s="1"/>
  <c r="AP24" i="1"/>
  <c r="BC19" i="1"/>
  <c r="BB13" i="1"/>
  <c r="BB11" i="1" s="1"/>
  <c r="BB10" i="1" s="1"/>
  <c r="P13" i="1"/>
  <c r="P11" i="1" s="1"/>
  <c r="P17" i="1"/>
  <c r="P14" i="1" s="1"/>
  <c r="O40" i="1"/>
  <c r="P36" i="1" s="1"/>
  <c r="P38" i="1" s="1"/>
  <c r="AQ24" i="1" l="1"/>
  <c r="AQ22" i="1"/>
  <c r="AQ21" i="1" s="1"/>
  <c r="AQ20" i="1" s="1"/>
  <c r="AQ30" i="1" s="1"/>
  <c r="AQ31" i="1" s="1"/>
  <c r="P10" i="1"/>
  <c r="BD19" i="1"/>
  <c r="BC13" i="1"/>
  <c r="BC11" i="1" s="1"/>
  <c r="BC10" i="1" s="1"/>
  <c r="P39" i="1"/>
  <c r="Q16" i="1"/>
  <c r="AR22" i="1" l="1"/>
  <c r="AR21" i="1" s="1"/>
  <c r="AR20" i="1" s="1"/>
  <c r="AR30" i="1" s="1"/>
  <c r="AR31" i="1" s="1"/>
  <c r="AR24" i="1"/>
  <c r="BE19" i="1"/>
  <c r="BD13" i="1"/>
  <c r="BD11" i="1" s="1"/>
  <c r="BD10" i="1" s="1"/>
  <c r="Q13" i="1"/>
  <c r="Q11" i="1" s="1"/>
  <c r="P40" i="1"/>
  <c r="Q36" i="1" s="1"/>
  <c r="Q17" i="1"/>
  <c r="Q14" i="1" s="1"/>
  <c r="AS22" i="1" l="1"/>
  <c r="AS21" i="1" s="1"/>
  <c r="AS20" i="1" s="1"/>
  <c r="AS30" i="1" s="1"/>
  <c r="AS31" i="1" s="1"/>
  <c r="B32" i="1" s="1"/>
  <c r="AS24" i="1"/>
  <c r="Q10" i="1"/>
  <c r="BF19" i="1"/>
  <c r="BE13" i="1"/>
  <c r="BE11" i="1" s="1"/>
  <c r="BE10" i="1" s="1"/>
  <c r="Q38" i="1"/>
  <c r="BG19" i="1" l="1"/>
  <c r="BF13" i="1"/>
  <c r="BF11" i="1" s="1"/>
  <c r="BF10" i="1" s="1"/>
  <c r="Q39" i="1"/>
  <c r="R16" i="1"/>
  <c r="R13" i="1" l="1"/>
  <c r="R11" i="1" s="1"/>
  <c r="BH19" i="1"/>
  <c r="BG13" i="1"/>
  <c r="BG11" i="1" s="1"/>
  <c r="BG10" i="1" s="1"/>
  <c r="R17" i="1"/>
  <c r="R14" i="1" s="1"/>
  <c r="Q40" i="1"/>
  <c r="R36" i="1" s="1"/>
  <c r="BI19" i="1" l="1"/>
  <c r="BH13" i="1"/>
  <c r="BH11" i="1" s="1"/>
  <c r="BH10" i="1" s="1"/>
  <c r="R10" i="1"/>
  <c r="R38" i="1"/>
  <c r="BJ19" i="1" l="1"/>
  <c r="BJ13" i="1" s="1"/>
  <c r="BJ11" i="1" s="1"/>
  <c r="BJ10" i="1" s="1"/>
  <c r="BI13" i="1"/>
  <c r="BI11" i="1" s="1"/>
  <c r="BI10" i="1" s="1"/>
  <c r="R39" i="1"/>
  <c r="S16" i="1"/>
  <c r="S13" i="1" l="1"/>
  <c r="S11" i="1" s="1"/>
  <c r="S17" i="1"/>
  <c r="S14" i="1" s="1"/>
  <c r="R40" i="1"/>
  <c r="S36" i="1" s="1"/>
  <c r="S10" i="1" l="1"/>
  <c r="S38" i="1"/>
  <c r="S39" i="1" l="1"/>
  <c r="T16" i="1"/>
  <c r="T13" i="1" l="1"/>
  <c r="T11" i="1" s="1"/>
  <c r="T17" i="1"/>
  <c r="T14" i="1" s="1"/>
  <c r="S40" i="1"/>
  <c r="T36" i="1" s="1"/>
  <c r="T38" i="1" s="1"/>
  <c r="T10" i="1" l="1"/>
  <c r="T39" i="1"/>
  <c r="U16" i="1"/>
  <c r="U13" i="1" l="1"/>
  <c r="U11" i="1" s="1"/>
  <c r="T40" i="1"/>
  <c r="U36" i="1" s="1"/>
  <c r="U17" i="1"/>
  <c r="U14" i="1" s="1"/>
  <c r="U10" i="1" l="1"/>
  <c r="U38" i="1"/>
  <c r="U39" i="1" l="1"/>
  <c r="V16" i="1"/>
  <c r="V13" i="1" l="1"/>
  <c r="V11" i="1" s="1"/>
  <c r="V17" i="1"/>
  <c r="V14" i="1" s="1"/>
  <c r="U40" i="1"/>
  <c r="V36" i="1" s="1"/>
  <c r="V10" i="1" l="1"/>
  <c r="V38" i="1"/>
  <c r="V39" i="1" l="1"/>
  <c r="W16" i="1"/>
  <c r="W13" i="1" l="1"/>
  <c r="W11" i="1" s="1"/>
  <c r="W17" i="1"/>
  <c r="W14" i="1" s="1"/>
  <c r="V40" i="1"/>
  <c r="W36" i="1" s="1"/>
  <c r="W10" i="1" l="1"/>
  <c r="W38" i="1"/>
  <c r="W39" i="1" l="1"/>
  <c r="X16" i="1"/>
  <c r="X13" i="1" l="1"/>
  <c r="X11" i="1" s="1"/>
  <c r="X17" i="1"/>
  <c r="X14" i="1" s="1"/>
  <c r="W40" i="1"/>
  <c r="X36" i="1" s="1"/>
  <c r="X38" i="1" s="1"/>
  <c r="X10" i="1" l="1"/>
  <c r="X39" i="1"/>
  <c r="Y16" i="1"/>
  <c r="Y13" i="1" l="1"/>
  <c r="Y11" i="1" s="1"/>
  <c r="X40" i="1"/>
  <c r="Y36" i="1" s="1"/>
  <c r="Y17" i="1"/>
  <c r="Y14" i="1" s="1"/>
  <c r="Y10" i="1" l="1"/>
  <c r="Y38" i="1"/>
  <c r="Y39" i="1" l="1"/>
  <c r="Z16" i="1"/>
  <c r="Z13" i="1" l="1"/>
  <c r="Z11" i="1" s="1"/>
  <c r="Z17" i="1"/>
  <c r="Z14" i="1" s="1"/>
  <c r="Y40" i="1"/>
  <c r="Z36" i="1" s="1"/>
  <c r="Z38" i="1" s="1"/>
  <c r="Z10" i="1" l="1"/>
  <c r="Z39" i="1"/>
  <c r="AA16" i="1"/>
  <c r="AA13" i="1" l="1"/>
  <c r="AA11" i="1" s="1"/>
  <c r="Z40" i="1"/>
  <c r="AA36" i="1" s="1"/>
  <c r="AA17" i="1"/>
  <c r="AA14" i="1" s="1"/>
  <c r="AA10" i="1" l="1"/>
  <c r="AA38" i="1"/>
  <c r="AA39" i="1" l="1"/>
  <c r="AB16" i="1"/>
  <c r="AB13" i="1" l="1"/>
  <c r="AB11" i="1" s="1"/>
  <c r="AB17" i="1"/>
  <c r="AB14" i="1" s="1"/>
  <c r="AA40" i="1"/>
  <c r="AB36" i="1" s="1"/>
  <c r="AB38" i="1" s="1"/>
  <c r="AB10" i="1" l="1"/>
  <c r="AB39" i="1"/>
  <c r="AC16" i="1"/>
  <c r="AC13" i="1" l="1"/>
  <c r="AC11" i="1" s="1"/>
  <c r="AB40" i="1"/>
  <c r="AC36" i="1" s="1"/>
  <c r="AC17" i="1"/>
  <c r="AC14" i="1" s="1"/>
  <c r="AC10" i="1" l="1"/>
  <c r="AC38" i="1"/>
  <c r="AC39" i="1" l="1"/>
  <c r="AD16" i="1"/>
  <c r="AD13" i="1" l="1"/>
  <c r="AD11" i="1" s="1"/>
  <c r="AD17" i="1"/>
  <c r="AD14" i="1" s="1"/>
  <c r="AC40" i="1"/>
  <c r="AD36" i="1" s="1"/>
  <c r="AD10" i="1" l="1"/>
  <c r="AD38" i="1"/>
  <c r="AD39" i="1" l="1"/>
  <c r="AE16" i="1"/>
  <c r="AE13" i="1" l="1"/>
  <c r="AE11" i="1" s="1"/>
  <c r="AE17" i="1"/>
  <c r="AE14" i="1" s="1"/>
  <c r="AD40" i="1"/>
  <c r="AE36" i="1" s="1"/>
  <c r="AE10" i="1" l="1"/>
  <c r="AE38" i="1"/>
  <c r="AE39" i="1" l="1"/>
  <c r="AF16" i="1"/>
  <c r="AF13" i="1" l="1"/>
  <c r="AF11" i="1" s="1"/>
  <c r="AF17" i="1"/>
  <c r="AF14" i="1" s="1"/>
  <c r="AE40" i="1"/>
  <c r="AF36" i="1" s="1"/>
  <c r="AF38" i="1" s="1"/>
  <c r="AF10" i="1" l="1"/>
  <c r="AF39" i="1"/>
  <c r="AG16" i="1"/>
  <c r="AG13" i="1" l="1"/>
  <c r="AG11" i="1" s="1"/>
  <c r="AF40" i="1"/>
  <c r="AG36" i="1" s="1"/>
  <c r="AG17" i="1"/>
  <c r="AG14" i="1" s="1"/>
  <c r="AG10" i="1" l="1"/>
  <c r="AG38" i="1"/>
  <c r="AG39" i="1" l="1"/>
  <c r="AH16" i="1"/>
  <c r="AH13" i="1" l="1"/>
  <c r="AH11" i="1" s="1"/>
  <c r="AH17" i="1"/>
  <c r="AH14" i="1" s="1"/>
  <c r="AG40" i="1"/>
  <c r="AH36" i="1" s="1"/>
  <c r="AH38" i="1" s="1"/>
  <c r="AH10" i="1" l="1"/>
  <c r="AH39" i="1"/>
  <c r="AI16" i="1"/>
  <c r="AI13" i="1" l="1"/>
  <c r="AI11" i="1" s="1"/>
  <c r="AH40" i="1"/>
  <c r="AI36" i="1" s="1"/>
  <c r="AI17" i="1"/>
  <c r="AI14" i="1" s="1"/>
  <c r="AI10" i="1" l="1"/>
  <c r="AI38" i="1"/>
  <c r="AI39" i="1" l="1"/>
  <c r="AJ16" i="1"/>
  <c r="AJ13" i="1" l="1"/>
  <c r="AJ11" i="1" s="1"/>
  <c r="AJ17" i="1"/>
  <c r="AJ14" i="1" s="1"/>
  <c r="AI40" i="1"/>
  <c r="AJ36" i="1" s="1"/>
  <c r="AJ38" i="1" s="1"/>
  <c r="AJ10" i="1" l="1"/>
  <c r="AJ39" i="1"/>
  <c r="AK16" i="1"/>
  <c r="AK13" i="1" l="1"/>
  <c r="AK11" i="1" s="1"/>
  <c r="AJ40" i="1"/>
  <c r="AK36" i="1" s="1"/>
  <c r="AK17" i="1"/>
  <c r="AK14" i="1" s="1"/>
  <c r="AK10" i="1" l="1"/>
  <c r="AK38" i="1"/>
  <c r="AK39" i="1" l="1"/>
  <c r="AL16" i="1"/>
  <c r="AL13" i="1" l="1"/>
  <c r="AL11" i="1" s="1"/>
  <c r="AL17" i="1"/>
  <c r="AL14" i="1" s="1"/>
  <c r="AK40" i="1"/>
  <c r="AL36" i="1" s="1"/>
  <c r="AL10" i="1" l="1"/>
  <c r="AL38" i="1"/>
  <c r="AL39" i="1" l="1"/>
  <c r="AM16" i="1"/>
  <c r="AM13" i="1" l="1"/>
  <c r="AM11" i="1" s="1"/>
  <c r="AM17" i="1"/>
  <c r="AM14" i="1" s="1"/>
  <c r="AL40" i="1"/>
  <c r="AM36" i="1" s="1"/>
  <c r="AM10" i="1" l="1"/>
  <c r="AM38" i="1"/>
  <c r="AM39" i="1" l="1"/>
  <c r="AN16" i="1"/>
  <c r="AN13" i="1" l="1"/>
  <c r="AN11" i="1" s="1"/>
  <c r="AN17" i="1"/>
  <c r="AN14" i="1" s="1"/>
  <c r="AM40" i="1"/>
  <c r="AN36" i="1" s="1"/>
  <c r="AN38" i="1" s="1"/>
  <c r="AN10" i="1" l="1"/>
  <c r="AN39" i="1"/>
  <c r="AO16" i="1"/>
  <c r="AO13" i="1" l="1"/>
  <c r="AO11" i="1" s="1"/>
  <c r="AN40" i="1"/>
  <c r="AO36" i="1" s="1"/>
  <c r="AO17" i="1"/>
  <c r="AO14" i="1" s="1"/>
  <c r="AO10" i="1" l="1"/>
  <c r="AO38" i="1"/>
  <c r="AO39" i="1" l="1"/>
  <c r="AP16" i="1"/>
  <c r="AP13" i="1" l="1"/>
  <c r="AP11" i="1" s="1"/>
  <c r="AP17" i="1"/>
  <c r="AP14" i="1" s="1"/>
  <c r="AO40" i="1"/>
  <c r="AP36" i="1" s="1"/>
  <c r="AP38" i="1" s="1"/>
  <c r="AP10" i="1" l="1"/>
  <c r="AP39" i="1"/>
  <c r="AQ16" i="1"/>
  <c r="AQ13" i="1" l="1"/>
  <c r="AQ11" i="1" s="1"/>
  <c r="AP40" i="1"/>
  <c r="AQ36" i="1" s="1"/>
  <c r="AQ17" i="1"/>
  <c r="AQ14" i="1" s="1"/>
  <c r="AQ10" i="1" l="1"/>
  <c r="AQ38" i="1"/>
  <c r="AQ39" i="1" l="1"/>
  <c r="AR16" i="1"/>
  <c r="AR13" i="1" l="1"/>
  <c r="AR11" i="1" s="1"/>
  <c r="AR17" i="1"/>
  <c r="AR14" i="1" s="1"/>
  <c r="AQ40" i="1"/>
  <c r="AR36" i="1" s="1"/>
  <c r="AR38" i="1" s="1"/>
  <c r="AR10" i="1" l="1"/>
  <c r="AR39" i="1"/>
  <c r="AS16" i="1"/>
  <c r="AS13" i="1" l="1"/>
  <c r="AS11" i="1" s="1"/>
  <c r="AR40" i="1"/>
  <c r="AS36" i="1" s="1"/>
  <c r="AS17" i="1"/>
  <c r="AS14" i="1" s="1"/>
  <c r="AS10" i="1" l="1"/>
  <c r="AS38" i="1"/>
  <c r="AS39" i="1" l="1"/>
  <c r="AT16" i="1"/>
  <c r="AT13" i="1" l="1"/>
  <c r="AT11" i="1" s="1"/>
  <c r="AT17" i="1"/>
  <c r="AT14" i="1" s="1"/>
  <c r="AS40" i="1"/>
  <c r="AT36" i="1" s="1"/>
  <c r="AT10" i="1" l="1"/>
  <c r="AT38" i="1"/>
  <c r="AT39" i="1" l="1"/>
  <c r="AU16" i="1"/>
  <c r="AU13" i="1" l="1"/>
  <c r="AU11" i="1" s="1"/>
  <c r="AU17" i="1"/>
  <c r="AU14" i="1" s="1"/>
  <c r="AT40" i="1"/>
  <c r="AU36" i="1" s="1"/>
  <c r="AU10" i="1" l="1"/>
  <c r="AU38" i="1"/>
  <c r="AU39" i="1" l="1"/>
  <c r="AV16" i="1"/>
  <c r="AV13" i="1" l="1"/>
  <c r="AV11" i="1" s="1"/>
  <c r="AV17" i="1"/>
  <c r="AV14" i="1" s="1"/>
  <c r="AU40" i="1"/>
  <c r="AV36" i="1" s="1"/>
  <c r="AV38" i="1" s="1"/>
  <c r="AV10" i="1" l="1"/>
  <c r="AV39" i="1"/>
  <c r="AW16" i="1"/>
  <c r="AW13" i="1" l="1"/>
  <c r="AW11" i="1" s="1"/>
  <c r="AV40" i="1"/>
  <c r="AW36" i="1" s="1"/>
  <c r="AW17" i="1"/>
  <c r="AW14" i="1" s="1"/>
  <c r="AW10" i="1" l="1"/>
  <c r="AW38" i="1"/>
  <c r="AW39" i="1" l="1"/>
  <c r="AX16" i="1"/>
  <c r="AX13" i="1" l="1"/>
  <c r="AX11" i="1" s="1"/>
  <c r="AX17" i="1"/>
  <c r="AX14" i="1" s="1"/>
  <c r="AW40" i="1"/>
  <c r="AX10" i="1" l="1"/>
</calcChain>
</file>

<file path=xl/sharedStrings.xml><?xml version="1.0" encoding="utf-8"?>
<sst xmlns="http://schemas.openxmlformats.org/spreadsheetml/2006/main" count="38" uniqueCount="35">
  <si>
    <t>pořizujeme automobily za 10 mil. Kč</t>
  </si>
  <si>
    <t>i</t>
  </si>
  <si>
    <t>t</t>
  </si>
  <si>
    <t xml:space="preserve">akontace </t>
  </si>
  <si>
    <t>doba splácení leasingu 3 roky</t>
  </si>
  <si>
    <t xml:space="preserve">doba splácení úvěru </t>
  </si>
  <si>
    <t>4 roky</t>
  </si>
  <si>
    <t>CF plynoucí z úvěru</t>
  </si>
  <si>
    <t>CF plynoucí z leasingu</t>
  </si>
  <si>
    <t>Rozdílovou CF</t>
  </si>
  <si>
    <t>Příjmy</t>
  </si>
  <si>
    <t>Výdaje</t>
  </si>
  <si>
    <t>diskontované CF</t>
  </si>
  <si>
    <t>100 % financované z úvěru</t>
  </si>
  <si>
    <t>konstantní splátka</t>
  </si>
  <si>
    <t>akontace je hrazena z vlastních zdrojů</t>
  </si>
  <si>
    <t>inkaso BÚ</t>
  </si>
  <si>
    <t>úroky</t>
  </si>
  <si>
    <t>úmor</t>
  </si>
  <si>
    <t>odpisy</t>
  </si>
  <si>
    <t>leasingova splátka (měsíční) - bez pojištění</t>
  </si>
  <si>
    <t xml:space="preserve">úspora daní díky způsobu fin. </t>
  </si>
  <si>
    <t>platba za pořízení automobilů</t>
  </si>
  <si>
    <t>splátkový kalendář</t>
  </si>
  <si>
    <t>poč. dluh</t>
  </si>
  <si>
    <t>splátka</t>
  </si>
  <si>
    <t>úrok</t>
  </si>
  <si>
    <t>konc. Dluh</t>
  </si>
  <si>
    <t>2. odpisová skupina</t>
  </si>
  <si>
    <t>5 let</t>
  </si>
  <si>
    <t>(odpisy)</t>
  </si>
  <si>
    <t>úspora daní</t>
  </si>
  <si>
    <t>leasing. Splátky</t>
  </si>
  <si>
    <t>akontace</t>
  </si>
  <si>
    <t>(odpisy akontace)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</si>
</sst>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3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9" fontId="0" fillId="0" borderId="0" xfId="0" applyNumberFormat="1"/>
    <xf numFmtId="6" fontId="0" fillId="0" borderId="0" xfId="0" applyNumberFormat="1"/>
    <xf numFmtId="3" fontId="0" fillId="0" borderId="0" xfId="0" applyNumberFormat="1"/>
    <xf numFmtId="0" fontId="0" fillId="3" borderId="0" xfId="0" applyFill="1"/>
    <xf numFmtId="3" fontId="0" fillId="3" borderId="0" xfId="0" applyNumberFormat="1" applyFill="1"/>
    <xf numFmtId="10" fontId="0" fillId="0" borderId="0" xfId="1" applyNumberFormat="1" applyFont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/>
    <xf numFmtId="3" fontId="2" fillId="2" borderId="0" xfId="0" applyNumberFormat="1" applyFont="1" applyFill="1"/>
    <xf numFmtId="0" fontId="0" fillId="4" borderId="0" xfId="0" applyFill="1"/>
    <xf numFmtId="3" fontId="0" fillId="4" borderId="0" xfId="0" applyNumberFormat="1" applyFill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21"/>
  <sheetViews>
    <sheetView tabSelected="1" zoomScale="200" zoomScaleNormal="200" workbookViewId="0">
      <selection activeCell="A4" sqref="A4"/>
    </sheetView>
  </sheetViews>
  <sheetFormatPr defaultRowHeight="12.75" x14ac:dyDescent="0.2"/>
  <cols>
    <col min="1" max="1" width="26.28515625" customWidth="1"/>
    <col min="2" max="2" width="38.5703125" customWidth="1"/>
    <col min="3" max="3" width="10.7109375" bestFit="1" customWidth="1"/>
    <col min="4" max="48" width="10" customWidth="1"/>
  </cols>
  <sheetData>
    <row r="1" spans="1:62" x14ac:dyDescent="0.2">
      <c r="B1" t="s">
        <v>0</v>
      </c>
    </row>
    <row r="2" spans="1:62" x14ac:dyDescent="0.2">
      <c r="B2" t="s">
        <v>1</v>
      </c>
      <c r="C2" s="1">
        <v>0.05</v>
      </c>
      <c r="D2" s="6">
        <f>C2/12</f>
        <v>4.1666666666666666E-3</v>
      </c>
      <c r="E2" t="s">
        <v>13</v>
      </c>
    </row>
    <row r="3" spans="1:62" x14ac:dyDescent="0.2">
      <c r="B3" t="s">
        <v>2</v>
      </c>
      <c r="C3" s="1">
        <v>0.19</v>
      </c>
      <c r="E3" t="s">
        <v>14</v>
      </c>
    </row>
    <row r="4" spans="1:62" x14ac:dyDescent="0.2">
      <c r="B4" t="s">
        <v>3</v>
      </c>
      <c r="C4" s="1">
        <v>0.2</v>
      </c>
      <c r="E4" t="s">
        <v>15</v>
      </c>
    </row>
    <row r="5" spans="1:62" x14ac:dyDescent="0.2">
      <c r="B5" t="s">
        <v>20</v>
      </c>
      <c r="C5" s="2">
        <v>550000</v>
      </c>
      <c r="E5" t="s">
        <v>28</v>
      </c>
      <c r="G5" t="s">
        <v>29</v>
      </c>
    </row>
    <row r="6" spans="1:62" x14ac:dyDescent="0.2">
      <c r="B6" t="s">
        <v>4</v>
      </c>
    </row>
    <row r="7" spans="1:62" x14ac:dyDescent="0.2">
      <c r="B7" t="s">
        <v>5</v>
      </c>
      <c r="C7" t="s">
        <v>6</v>
      </c>
      <c r="D7">
        <v>48</v>
      </c>
    </row>
    <row r="8" spans="1:62" x14ac:dyDescent="0.2">
      <c r="B8">
        <v>0</v>
      </c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>
        <v>7</v>
      </c>
      <c r="J8">
        <v>8</v>
      </c>
      <c r="K8">
        <v>9</v>
      </c>
      <c r="L8">
        <v>10</v>
      </c>
      <c r="M8">
        <v>11</v>
      </c>
      <c r="N8">
        <v>12</v>
      </c>
      <c r="O8">
        <v>13</v>
      </c>
      <c r="P8">
        <v>14</v>
      </c>
      <c r="Q8">
        <v>15</v>
      </c>
      <c r="R8">
        <v>16</v>
      </c>
      <c r="S8">
        <v>17</v>
      </c>
      <c r="T8">
        <v>18</v>
      </c>
      <c r="U8">
        <v>19</v>
      </c>
      <c r="V8">
        <v>20</v>
      </c>
      <c r="W8">
        <v>21</v>
      </c>
      <c r="X8">
        <v>22</v>
      </c>
      <c r="Y8">
        <v>23</v>
      </c>
      <c r="Z8">
        <v>24</v>
      </c>
      <c r="AA8">
        <v>25</v>
      </c>
      <c r="AB8">
        <v>26</v>
      </c>
      <c r="AC8">
        <v>27</v>
      </c>
      <c r="AD8">
        <v>28</v>
      </c>
      <c r="AE8">
        <v>29</v>
      </c>
      <c r="AF8">
        <v>30</v>
      </c>
      <c r="AG8">
        <v>31</v>
      </c>
      <c r="AH8">
        <v>32</v>
      </c>
      <c r="AI8">
        <v>33</v>
      </c>
      <c r="AJ8">
        <v>34</v>
      </c>
      <c r="AK8">
        <v>35</v>
      </c>
      <c r="AL8">
        <v>36</v>
      </c>
      <c r="AM8">
        <v>37</v>
      </c>
      <c r="AN8">
        <v>38</v>
      </c>
      <c r="AO8">
        <v>39</v>
      </c>
      <c r="AP8">
        <v>40</v>
      </c>
      <c r="AQ8">
        <v>41</v>
      </c>
      <c r="AR8">
        <v>42</v>
      </c>
      <c r="AS8">
        <v>43</v>
      </c>
      <c r="AT8">
        <v>44</v>
      </c>
      <c r="AU8">
        <v>45</v>
      </c>
      <c r="AV8">
        <v>46</v>
      </c>
      <c r="AW8">
        <v>47</v>
      </c>
      <c r="AX8">
        <v>48</v>
      </c>
      <c r="AY8">
        <v>49</v>
      </c>
      <c r="AZ8">
        <v>50</v>
      </c>
      <c r="BA8">
        <v>51</v>
      </c>
      <c r="BB8">
        <v>52</v>
      </c>
      <c r="BC8">
        <v>53</v>
      </c>
      <c r="BD8">
        <v>54</v>
      </c>
      <c r="BE8">
        <v>55</v>
      </c>
      <c r="BF8">
        <v>56</v>
      </c>
      <c r="BG8">
        <v>57</v>
      </c>
      <c r="BH8">
        <v>58</v>
      </c>
      <c r="BI8">
        <v>59</v>
      </c>
      <c r="BJ8">
        <v>60</v>
      </c>
    </row>
    <row r="9" spans="1:62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62" s="7" customFormat="1" x14ac:dyDescent="0.2">
      <c r="A10" s="7" t="s">
        <v>7</v>
      </c>
      <c r="B10" s="8">
        <f t="shared" ref="B10:BI10" si="0">B11-B14</f>
        <v>0</v>
      </c>
      <c r="C10" s="8">
        <f t="shared" si="0"/>
        <v>-204959.60237313184</v>
      </c>
      <c r="D10" s="8">
        <f t="shared" si="0"/>
        <v>-205108.93150278836</v>
      </c>
      <c r="E10" s="8">
        <f t="shared" si="0"/>
        <v>-205258.88283715176</v>
      </c>
      <c r="F10" s="8">
        <f t="shared" si="0"/>
        <v>-205409.4589687417</v>
      </c>
      <c r="G10" s="8">
        <f t="shared" si="0"/>
        <v>-205560.6625008799</v>
      </c>
      <c r="H10" s="8">
        <f t="shared" si="0"/>
        <v>-205712.49604773536</v>
      </c>
      <c r="I10" s="8">
        <f t="shared" si="0"/>
        <v>-205864.96223436939</v>
      </c>
      <c r="J10" s="8">
        <f t="shared" si="0"/>
        <v>-206018.06369678106</v>
      </c>
      <c r="K10" s="8">
        <f t="shared" si="0"/>
        <v>-206171.80308195279</v>
      </c>
      <c r="L10" s="8">
        <f t="shared" si="0"/>
        <v>-206326.18304789602</v>
      </c>
      <c r="M10" s="8">
        <f t="shared" si="0"/>
        <v>-206481.20626369739</v>
      </c>
      <c r="N10" s="8">
        <f t="shared" si="0"/>
        <v>-206636.87540956459</v>
      </c>
      <c r="O10" s="8">
        <f t="shared" si="0"/>
        <v>-188980.69317687288</v>
      </c>
      <c r="P10" s="8">
        <f t="shared" si="0"/>
        <v>-189137.66226821163</v>
      </c>
      <c r="Q10" s="8">
        <f t="shared" si="0"/>
        <v>-189295.28539743097</v>
      </c>
      <c r="R10" s="8">
        <f t="shared" si="0"/>
        <v>-189453.56528968876</v>
      </c>
      <c r="S10" s="8">
        <f t="shared" si="0"/>
        <v>-189612.50468149758</v>
      </c>
      <c r="T10" s="8">
        <f t="shared" si="0"/>
        <v>-189772.10632077232</v>
      </c>
      <c r="U10" s="8">
        <f t="shared" si="0"/>
        <v>-189932.37296687727</v>
      </c>
      <c r="V10" s="8">
        <f t="shared" si="0"/>
        <v>-190093.3073906744</v>
      </c>
      <c r="W10" s="8">
        <f t="shared" si="0"/>
        <v>-190254.91237457067</v>
      </c>
      <c r="X10" s="8">
        <f t="shared" si="0"/>
        <v>-190417.19071256649</v>
      </c>
      <c r="Y10" s="8">
        <f t="shared" si="0"/>
        <v>-190580.14521030398</v>
      </c>
      <c r="Z10" s="8">
        <f t="shared" si="0"/>
        <v>-190743.77868511537</v>
      </c>
      <c r="AA10" s="8">
        <f t="shared" si="0"/>
        <v>-190908.09396607181</v>
      </c>
      <c r="AB10" s="8">
        <f t="shared" si="0"/>
        <v>-191073.09389403224</v>
      </c>
      <c r="AC10" s="8">
        <f t="shared" si="0"/>
        <v>-191238.78132169251</v>
      </c>
      <c r="AD10" s="8">
        <f t="shared" si="0"/>
        <v>-191405.1591136347</v>
      </c>
      <c r="AE10" s="8">
        <f t="shared" si="0"/>
        <v>-191572.23014637659</v>
      </c>
      <c r="AF10" s="8">
        <f t="shared" si="0"/>
        <v>-191739.99730842165</v>
      </c>
      <c r="AG10" s="8">
        <f t="shared" si="0"/>
        <v>-191908.46350030854</v>
      </c>
      <c r="AH10" s="8">
        <f t="shared" si="0"/>
        <v>-192077.63163466158</v>
      </c>
      <c r="AI10" s="8">
        <f t="shared" si="0"/>
        <v>-192247.50463624112</v>
      </c>
      <c r="AJ10" s="8">
        <f t="shared" si="0"/>
        <v>-192418.08544199393</v>
      </c>
      <c r="AK10" s="8">
        <f t="shared" si="0"/>
        <v>-192589.37700110403</v>
      </c>
      <c r="AL10" s="8">
        <f t="shared" si="0"/>
        <v>-192761.38227504375</v>
      </c>
      <c r="AM10" s="8">
        <f t="shared" si="0"/>
        <v>-192934.10423762491</v>
      </c>
      <c r="AN10" s="8">
        <f t="shared" si="0"/>
        <v>-193107.54587505013</v>
      </c>
      <c r="AO10" s="8">
        <f t="shared" si="0"/>
        <v>-193281.71018596465</v>
      </c>
      <c r="AP10" s="8">
        <f t="shared" si="0"/>
        <v>-193456.60018150794</v>
      </c>
      <c r="AQ10" s="8">
        <f t="shared" si="0"/>
        <v>-193632.21888536602</v>
      </c>
      <c r="AR10" s="8">
        <f t="shared" si="0"/>
        <v>-193808.56933382349</v>
      </c>
      <c r="AS10" s="8">
        <f t="shared" si="0"/>
        <v>-193985.65457581621</v>
      </c>
      <c r="AT10" s="8">
        <f t="shared" si="0"/>
        <v>-194163.47767298389</v>
      </c>
      <c r="AU10" s="8">
        <f t="shared" si="0"/>
        <v>-194342.04169972314</v>
      </c>
      <c r="AV10" s="8">
        <f t="shared" si="0"/>
        <v>-194521.34974324043</v>
      </c>
      <c r="AW10" s="8">
        <f t="shared" si="0"/>
        <v>-194701.40490360573</v>
      </c>
      <c r="AX10" s="8">
        <f t="shared" si="0"/>
        <v>-194882.21029380587</v>
      </c>
      <c r="AY10" s="8">
        <f t="shared" si="0"/>
        <v>35229.166666666664</v>
      </c>
      <c r="AZ10" s="8">
        <f t="shared" si="0"/>
        <v>35229.166666666664</v>
      </c>
      <c r="BA10" s="8">
        <f t="shared" si="0"/>
        <v>35229.166666666664</v>
      </c>
      <c r="BB10" s="8">
        <f t="shared" si="0"/>
        <v>35229.166666666664</v>
      </c>
      <c r="BC10" s="8">
        <f t="shared" si="0"/>
        <v>35229.166666666664</v>
      </c>
      <c r="BD10" s="8">
        <f t="shared" si="0"/>
        <v>35229.166666666664</v>
      </c>
      <c r="BE10" s="8">
        <f t="shared" si="0"/>
        <v>35229.166666666664</v>
      </c>
      <c r="BF10" s="8">
        <f t="shared" si="0"/>
        <v>35229.166666666664</v>
      </c>
      <c r="BG10" s="8">
        <f t="shared" si="0"/>
        <v>35229.166666666664</v>
      </c>
      <c r="BH10" s="8">
        <f t="shared" si="0"/>
        <v>35229.166666666664</v>
      </c>
      <c r="BI10" s="8">
        <f t="shared" si="0"/>
        <v>35229.166666666664</v>
      </c>
      <c r="BJ10" s="8">
        <f>BJ11-BJ14</f>
        <v>35229.166666666664</v>
      </c>
    </row>
    <row r="11" spans="1:62" s="4" customFormat="1" x14ac:dyDescent="0.2">
      <c r="A11" s="4" t="s">
        <v>10</v>
      </c>
      <c r="B11" s="5">
        <f>SUM(B12:B13)</f>
        <v>10000000</v>
      </c>
      <c r="C11" s="5">
        <f t="shared" ref="C11:BJ11" si="1">SUM(C12:C13)</f>
        <v>25333.333333333336</v>
      </c>
      <c r="D11" s="5">
        <f t="shared" si="1"/>
        <v>25184.004203676825</v>
      </c>
      <c r="E11" s="5">
        <f t="shared" si="1"/>
        <v>25034.052869313418</v>
      </c>
      <c r="F11" s="5">
        <f t="shared" si="1"/>
        <v>24883.476737723497</v>
      </c>
      <c r="G11" s="5">
        <f t="shared" si="1"/>
        <v>24732.273205585279</v>
      </c>
      <c r="H11" s="5">
        <f t="shared" si="1"/>
        <v>24580.439658729822</v>
      </c>
      <c r="I11" s="5">
        <f t="shared" si="1"/>
        <v>24427.9734720958</v>
      </c>
      <c r="J11" s="5">
        <f t="shared" si="1"/>
        <v>24274.872009684135</v>
      </c>
      <c r="K11" s="5">
        <f t="shared" si="1"/>
        <v>24121.132624512422</v>
      </c>
      <c r="L11" s="5">
        <f t="shared" si="1"/>
        <v>23966.752658569159</v>
      </c>
      <c r="M11" s="5">
        <f t="shared" si="1"/>
        <v>23811.729442767806</v>
      </c>
      <c r="N11" s="5">
        <f t="shared" si="1"/>
        <v>23656.060296900607</v>
      </c>
      <c r="O11" s="5">
        <f t="shared" si="1"/>
        <v>41312.242529592295</v>
      </c>
      <c r="P11" s="5">
        <f t="shared" si="1"/>
        <v>41155.273438253535</v>
      </c>
      <c r="Q11" s="5">
        <f t="shared" si="1"/>
        <v>40997.650309034194</v>
      </c>
      <c r="R11" s="5">
        <f t="shared" si="1"/>
        <v>40839.370416776437</v>
      </c>
      <c r="S11" s="5">
        <f t="shared" si="1"/>
        <v>40680.431024967613</v>
      </c>
      <c r="T11" s="5">
        <f t="shared" si="1"/>
        <v>40520.829385692909</v>
      </c>
      <c r="U11" s="5">
        <f t="shared" si="1"/>
        <v>40360.562739587906</v>
      </c>
      <c r="V11" s="5">
        <f t="shared" si="1"/>
        <v>40199.628315790789</v>
      </c>
      <c r="W11" s="5">
        <f t="shared" si="1"/>
        <v>40038.023331894525</v>
      </c>
      <c r="X11" s="5">
        <f t="shared" si="1"/>
        <v>39875.74499389869</v>
      </c>
      <c r="Y11" s="5">
        <f t="shared" si="1"/>
        <v>39712.7904961612</v>
      </c>
      <c r="Z11" s="5">
        <f t="shared" si="1"/>
        <v>39549.157021349813</v>
      </c>
      <c r="AA11" s="5">
        <f t="shared" si="1"/>
        <v>39384.841740393378</v>
      </c>
      <c r="AB11" s="5">
        <f t="shared" si="1"/>
        <v>39219.841812432955</v>
      </c>
      <c r="AC11" s="5">
        <f t="shared" si="1"/>
        <v>39054.154384772693</v>
      </c>
      <c r="AD11" s="5">
        <f t="shared" si="1"/>
        <v>38887.776592830516</v>
      </c>
      <c r="AE11" s="5">
        <f t="shared" si="1"/>
        <v>38720.70556008858</v>
      </c>
      <c r="AF11" s="5">
        <f t="shared" si="1"/>
        <v>38552.938398043552</v>
      </c>
      <c r="AG11" s="5">
        <f t="shared" si="1"/>
        <v>38384.472206156672</v>
      </c>
      <c r="AH11" s="5">
        <f t="shared" si="1"/>
        <v>38215.304071803599</v>
      </c>
      <c r="AI11" s="5">
        <f t="shared" si="1"/>
        <v>38045.431070224047</v>
      </c>
      <c r="AJ11" s="5">
        <f t="shared" si="1"/>
        <v>37874.85026447125</v>
      </c>
      <c r="AK11" s="5">
        <f t="shared" si="1"/>
        <v>37703.558705361153</v>
      </c>
      <c r="AL11" s="5">
        <f t="shared" si="1"/>
        <v>37531.553431421431</v>
      </c>
      <c r="AM11" s="5">
        <f t="shared" si="1"/>
        <v>37358.83146884029</v>
      </c>
      <c r="AN11" s="5">
        <f t="shared" si="1"/>
        <v>37185.389831415057</v>
      </c>
      <c r="AO11" s="5">
        <f t="shared" si="1"/>
        <v>37011.225520500557</v>
      </c>
      <c r="AP11" s="5">
        <f t="shared" si="1"/>
        <v>36836.335524957249</v>
      </c>
      <c r="AQ11" s="5">
        <f t="shared" si="1"/>
        <v>36660.716821099173</v>
      </c>
      <c r="AR11" s="5">
        <f t="shared" si="1"/>
        <v>36484.366372641693</v>
      </c>
      <c r="AS11" s="5">
        <f t="shared" si="1"/>
        <v>36307.281130648975</v>
      </c>
      <c r="AT11" s="5">
        <f t="shared" si="1"/>
        <v>36129.458033481278</v>
      </c>
      <c r="AU11" s="5">
        <f t="shared" si="1"/>
        <v>35950.894006742055</v>
      </c>
      <c r="AV11" s="5">
        <f t="shared" si="1"/>
        <v>35771.585963224752</v>
      </c>
      <c r="AW11" s="5">
        <f t="shared" si="1"/>
        <v>35591.530802859459</v>
      </c>
      <c r="AX11" s="5">
        <f t="shared" si="1"/>
        <v>35410.725412659311</v>
      </c>
      <c r="AY11" s="5">
        <f t="shared" si="1"/>
        <v>35229.166666666664</v>
      </c>
      <c r="AZ11" s="5">
        <f t="shared" si="1"/>
        <v>35229.166666666664</v>
      </c>
      <c r="BA11" s="5">
        <f t="shared" si="1"/>
        <v>35229.166666666664</v>
      </c>
      <c r="BB11" s="5">
        <f t="shared" si="1"/>
        <v>35229.166666666664</v>
      </c>
      <c r="BC11" s="5">
        <f t="shared" si="1"/>
        <v>35229.166666666664</v>
      </c>
      <c r="BD11" s="5">
        <f t="shared" si="1"/>
        <v>35229.166666666664</v>
      </c>
      <c r="BE11" s="5">
        <f t="shared" si="1"/>
        <v>35229.166666666664</v>
      </c>
      <c r="BF11" s="5">
        <f t="shared" si="1"/>
        <v>35229.166666666664</v>
      </c>
      <c r="BG11" s="5">
        <f t="shared" si="1"/>
        <v>35229.166666666664</v>
      </c>
      <c r="BH11" s="5">
        <f t="shared" si="1"/>
        <v>35229.166666666664</v>
      </c>
      <c r="BI11" s="5">
        <f t="shared" si="1"/>
        <v>35229.166666666664</v>
      </c>
      <c r="BJ11" s="5">
        <f t="shared" si="1"/>
        <v>35229.166666666664</v>
      </c>
    </row>
    <row r="12" spans="1:62" x14ac:dyDescent="0.2">
      <c r="A12" t="s">
        <v>16</v>
      </c>
      <c r="B12" s="3">
        <v>10000000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62" x14ac:dyDescent="0.2">
      <c r="A13" t="s">
        <v>21</v>
      </c>
      <c r="B13" s="3"/>
      <c r="C13" s="3">
        <f>(C16+C19)*0.19</f>
        <v>25333.333333333336</v>
      </c>
      <c r="D13" s="3">
        <f t="shared" ref="D13:BJ13" si="2">(D16+D19)*0.19</f>
        <v>25184.004203676825</v>
      </c>
      <c r="E13" s="3">
        <f t="shared" si="2"/>
        <v>25034.052869313418</v>
      </c>
      <c r="F13" s="3">
        <f t="shared" si="2"/>
        <v>24883.476737723497</v>
      </c>
      <c r="G13" s="3">
        <f t="shared" si="2"/>
        <v>24732.273205585279</v>
      </c>
      <c r="H13" s="3">
        <f t="shared" si="2"/>
        <v>24580.439658729822</v>
      </c>
      <c r="I13" s="3">
        <f t="shared" si="2"/>
        <v>24427.9734720958</v>
      </c>
      <c r="J13" s="3">
        <f t="shared" si="2"/>
        <v>24274.872009684135</v>
      </c>
      <c r="K13" s="3">
        <f t="shared" si="2"/>
        <v>24121.132624512422</v>
      </c>
      <c r="L13" s="3">
        <f t="shared" si="2"/>
        <v>23966.752658569159</v>
      </c>
      <c r="M13" s="3">
        <f t="shared" si="2"/>
        <v>23811.729442767806</v>
      </c>
      <c r="N13" s="3">
        <f t="shared" si="2"/>
        <v>23656.060296900607</v>
      </c>
      <c r="O13" s="3">
        <f t="shared" si="2"/>
        <v>41312.242529592295</v>
      </c>
      <c r="P13" s="3">
        <f t="shared" si="2"/>
        <v>41155.273438253535</v>
      </c>
      <c r="Q13" s="3">
        <f t="shared" si="2"/>
        <v>40997.650309034194</v>
      </c>
      <c r="R13" s="3">
        <f t="shared" si="2"/>
        <v>40839.370416776437</v>
      </c>
      <c r="S13" s="3">
        <f t="shared" si="2"/>
        <v>40680.431024967613</v>
      </c>
      <c r="T13" s="3">
        <f t="shared" si="2"/>
        <v>40520.829385692909</v>
      </c>
      <c r="U13" s="3">
        <f t="shared" si="2"/>
        <v>40360.562739587906</v>
      </c>
      <c r="V13" s="3">
        <f t="shared" si="2"/>
        <v>40199.628315790789</v>
      </c>
      <c r="W13" s="3">
        <f t="shared" si="2"/>
        <v>40038.023331894525</v>
      </c>
      <c r="X13" s="3">
        <f t="shared" si="2"/>
        <v>39875.74499389869</v>
      </c>
      <c r="Y13" s="3">
        <f t="shared" si="2"/>
        <v>39712.7904961612</v>
      </c>
      <c r="Z13" s="3">
        <f t="shared" si="2"/>
        <v>39549.157021349813</v>
      </c>
      <c r="AA13" s="3">
        <f t="shared" si="2"/>
        <v>39384.841740393378</v>
      </c>
      <c r="AB13" s="3">
        <f t="shared" si="2"/>
        <v>39219.841812432955</v>
      </c>
      <c r="AC13" s="3">
        <f t="shared" si="2"/>
        <v>39054.154384772693</v>
      </c>
      <c r="AD13" s="3">
        <f t="shared" si="2"/>
        <v>38887.776592830516</v>
      </c>
      <c r="AE13" s="3">
        <f t="shared" si="2"/>
        <v>38720.70556008858</v>
      </c>
      <c r="AF13" s="3">
        <f t="shared" si="2"/>
        <v>38552.938398043552</v>
      </c>
      <c r="AG13" s="3">
        <f t="shared" si="2"/>
        <v>38384.472206156672</v>
      </c>
      <c r="AH13" s="3">
        <f t="shared" si="2"/>
        <v>38215.304071803599</v>
      </c>
      <c r="AI13" s="3">
        <f t="shared" si="2"/>
        <v>38045.431070224047</v>
      </c>
      <c r="AJ13" s="3">
        <f t="shared" si="2"/>
        <v>37874.85026447125</v>
      </c>
      <c r="AK13" s="3">
        <f t="shared" si="2"/>
        <v>37703.558705361153</v>
      </c>
      <c r="AL13" s="3">
        <f t="shared" si="2"/>
        <v>37531.553431421431</v>
      </c>
      <c r="AM13" s="3">
        <f t="shared" si="2"/>
        <v>37358.83146884029</v>
      </c>
      <c r="AN13" s="3">
        <f t="shared" si="2"/>
        <v>37185.389831415057</v>
      </c>
      <c r="AO13" s="3">
        <f t="shared" si="2"/>
        <v>37011.225520500557</v>
      </c>
      <c r="AP13" s="3">
        <f t="shared" si="2"/>
        <v>36836.335524957249</v>
      </c>
      <c r="AQ13" s="3">
        <f t="shared" si="2"/>
        <v>36660.716821099173</v>
      </c>
      <c r="AR13" s="3">
        <f t="shared" si="2"/>
        <v>36484.366372641693</v>
      </c>
      <c r="AS13" s="3">
        <f t="shared" si="2"/>
        <v>36307.281130648975</v>
      </c>
      <c r="AT13" s="3">
        <f t="shared" si="2"/>
        <v>36129.458033481278</v>
      </c>
      <c r="AU13" s="3">
        <f t="shared" si="2"/>
        <v>35950.894006742055</v>
      </c>
      <c r="AV13" s="3">
        <f t="shared" si="2"/>
        <v>35771.585963224752</v>
      </c>
      <c r="AW13" s="3">
        <f t="shared" si="2"/>
        <v>35591.530802859459</v>
      </c>
      <c r="AX13" s="3">
        <f t="shared" si="2"/>
        <v>35410.725412659311</v>
      </c>
      <c r="AY13" s="3">
        <f t="shared" si="2"/>
        <v>35229.166666666664</v>
      </c>
      <c r="AZ13" s="3">
        <f t="shared" si="2"/>
        <v>35229.166666666664</v>
      </c>
      <c r="BA13" s="3">
        <f t="shared" si="2"/>
        <v>35229.166666666664</v>
      </c>
      <c r="BB13" s="3">
        <f t="shared" si="2"/>
        <v>35229.166666666664</v>
      </c>
      <c r="BC13" s="3">
        <f t="shared" si="2"/>
        <v>35229.166666666664</v>
      </c>
      <c r="BD13" s="3">
        <f t="shared" si="2"/>
        <v>35229.166666666664</v>
      </c>
      <c r="BE13" s="3">
        <f t="shared" si="2"/>
        <v>35229.166666666664</v>
      </c>
      <c r="BF13" s="3">
        <f t="shared" si="2"/>
        <v>35229.166666666664</v>
      </c>
      <c r="BG13" s="3">
        <f t="shared" si="2"/>
        <v>35229.166666666664</v>
      </c>
      <c r="BH13" s="3">
        <f t="shared" si="2"/>
        <v>35229.166666666664</v>
      </c>
      <c r="BI13" s="3">
        <f t="shared" si="2"/>
        <v>35229.166666666664</v>
      </c>
      <c r="BJ13" s="3">
        <f t="shared" si="2"/>
        <v>35229.166666666664</v>
      </c>
    </row>
    <row r="14" spans="1:62" s="4" customFormat="1" x14ac:dyDescent="0.2">
      <c r="A14" s="4" t="s">
        <v>11</v>
      </c>
      <c r="B14" s="5">
        <f>SUM(B15:B17)</f>
        <v>10000000</v>
      </c>
      <c r="C14" s="5">
        <f>SUM(C15:C17)</f>
        <v>230292.93570646518</v>
      </c>
      <c r="D14" s="5">
        <f t="shared" ref="C14:AX14" si="3">SUM(D15:D17)</f>
        <v>230292.93570646518</v>
      </c>
      <c r="E14" s="5">
        <f t="shared" si="3"/>
        <v>230292.93570646518</v>
      </c>
      <c r="F14" s="5">
        <f t="shared" si="3"/>
        <v>230292.93570646518</v>
      </c>
      <c r="G14" s="5">
        <f t="shared" si="3"/>
        <v>230292.93570646518</v>
      </c>
      <c r="H14" s="5">
        <f t="shared" si="3"/>
        <v>230292.93570646518</v>
      </c>
      <c r="I14" s="5">
        <f t="shared" si="3"/>
        <v>230292.93570646518</v>
      </c>
      <c r="J14" s="5">
        <f t="shared" si="3"/>
        <v>230292.93570646518</v>
      </c>
      <c r="K14" s="5">
        <f t="shared" si="3"/>
        <v>230292.93570646521</v>
      </c>
      <c r="L14" s="5">
        <f t="shared" si="3"/>
        <v>230292.93570646518</v>
      </c>
      <c r="M14" s="5">
        <f t="shared" si="3"/>
        <v>230292.93570646518</v>
      </c>
      <c r="N14" s="5">
        <f t="shared" si="3"/>
        <v>230292.93570646518</v>
      </c>
      <c r="O14" s="5">
        <f t="shared" si="3"/>
        <v>230292.93570646518</v>
      </c>
      <c r="P14" s="5">
        <f t="shared" si="3"/>
        <v>230292.93570646516</v>
      </c>
      <c r="Q14" s="5">
        <f t="shared" si="3"/>
        <v>230292.93570646516</v>
      </c>
      <c r="R14" s="5">
        <f t="shared" si="3"/>
        <v>230292.93570646518</v>
      </c>
      <c r="S14" s="5">
        <f t="shared" si="3"/>
        <v>230292.93570646518</v>
      </c>
      <c r="T14" s="5">
        <f t="shared" si="3"/>
        <v>230292.93570646521</v>
      </c>
      <c r="U14" s="5">
        <f t="shared" si="3"/>
        <v>230292.93570646518</v>
      </c>
      <c r="V14" s="5">
        <f t="shared" si="3"/>
        <v>230292.93570646518</v>
      </c>
      <c r="W14" s="5">
        <f t="shared" si="3"/>
        <v>230292.93570646521</v>
      </c>
      <c r="X14" s="5">
        <f t="shared" si="3"/>
        <v>230292.93570646518</v>
      </c>
      <c r="Y14" s="5">
        <f t="shared" si="3"/>
        <v>230292.93570646518</v>
      </c>
      <c r="Z14" s="5">
        <f t="shared" si="3"/>
        <v>230292.93570646518</v>
      </c>
      <c r="AA14" s="5">
        <f t="shared" si="3"/>
        <v>230292.93570646518</v>
      </c>
      <c r="AB14" s="5">
        <f t="shared" si="3"/>
        <v>230292.93570646518</v>
      </c>
      <c r="AC14" s="5">
        <f t="shared" si="3"/>
        <v>230292.93570646521</v>
      </c>
      <c r="AD14" s="5">
        <f t="shared" si="3"/>
        <v>230292.93570646521</v>
      </c>
      <c r="AE14" s="5">
        <f t="shared" si="3"/>
        <v>230292.93570646516</v>
      </c>
      <c r="AF14" s="5">
        <f t="shared" si="3"/>
        <v>230292.93570646518</v>
      </c>
      <c r="AG14" s="5">
        <f t="shared" si="3"/>
        <v>230292.93570646521</v>
      </c>
      <c r="AH14" s="5">
        <f t="shared" si="3"/>
        <v>230292.93570646518</v>
      </c>
      <c r="AI14" s="5">
        <f t="shared" si="3"/>
        <v>230292.93570646518</v>
      </c>
      <c r="AJ14" s="5">
        <f t="shared" si="3"/>
        <v>230292.93570646518</v>
      </c>
      <c r="AK14" s="5">
        <f t="shared" si="3"/>
        <v>230292.93570646518</v>
      </c>
      <c r="AL14" s="5">
        <f t="shared" si="3"/>
        <v>230292.93570646518</v>
      </c>
      <c r="AM14" s="5">
        <f t="shared" si="3"/>
        <v>230292.93570646518</v>
      </c>
      <c r="AN14" s="5">
        <f t="shared" si="3"/>
        <v>230292.93570646518</v>
      </c>
      <c r="AO14" s="5">
        <f t="shared" si="3"/>
        <v>230292.93570646521</v>
      </c>
      <c r="AP14" s="5">
        <f t="shared" si="3"/>
        <v>230292.93570646518</v>
      </c>
      <c r="AQ14" s="5">
        <f t="shared" si="3"/>
        <v>230292.93570646518</v>
      </c>
      <c r="AR14" s="5">
        <f t="shared" si="3"/>
        <v>230292.93570646518</v>
      </c>
      <c r="AS14" s="5">
        <f t="shared" si="3"/>
        <v>230292.93570646518</v>
      </c>
      <c r="AT14" s="5">
        <f t="shared" si="3"/>
        <v>230292.93570646518</v>
      </c>
      <c r="AU14" s="5">
        <f t="shared" si="3"/>
        <v>230292.93570646518</v>
      </c>
      <c r="AV14" s="5">
        <f t="shared" si="3"/>
        <v>230292.93570646518</v>
      </c>
      <c r="AW14" s="5">
        <f t="shared" si="3"/>
        <v>230292.93570646518</v>
      </c>
      <c r="AX14" s="5">
        <f t="shared" si="3"/>
        <v>230292.93570646518</v>
      </c>
      <c r="AY14" s="5">
        <f t="shared" ref="AY14" si="4">SUM(AY15:AY17)</f>
        <v>0</v>
      </c>
      <c r="AZ14" s="5">
        <f t="shared" ref="AZ14" si="5">SUM(AZ15:AZ17)</f>
        <v>0</v>
      </c>
      <c r="BA14" s="5">
        <f t="shared" ref="BA14" si="6">SUM(BA15:BA17)</f>
        <v>0</v>
      </c>
      <c r="BB14" s="5">
        <f t="shared" ref="BB14" si="7">SUM(BB15:BB17)</f>
        <v>0</v>
      </c>
      <c r="BC14" s="5">
        <f t="shared" ref="BC14" si="8">SUM(BC15:BC17)</f>
        <v>0</v>
      </c>
      <c r="BD14" s="5">
        <f t="shared" ref="BD14" si="9">SUM(BD15:BD17)</f>
        <v>0</v>
      </c>
      <c r="BE14" s="5">
        <f t="shared" ref="BE14" si="10">SUM(BE15:BE17)</f>
        <v>0</v>
      </c>
      <c r="BF14" s="5">
        <f t="shared" ref="BF14" si="11">SUM(BF15:BF17)</f>
        <v>0</v>
      </c>
      <c r="BG14" s="5">
        <f t="shared" ref="BG14" si="12">SUM(BG15:BG17)</f>
        <v>0</v>
      </c>
      <c r="BH14" s="5">
        <f t="shared" ref="BH14" si="13">SUM(BH15:BH17)</f>
        <v>0</v>
      </c>
      <c r="BI14" s="5">
        <f t="shared" ref="BI14" si="14">SUM(BI15:BI17)</f>
        <v>0</v>
      </c>
      <c r="BJ14" s="5">
        <f t="shared" ref="BJ14" si="15">SUM(BJ15:BJ17)</f>
        <v>0</v>
      </c>
    </row>
    <row r="15" spans="1:62" x14ac:dyDescent="0.2">
      <c r="A15" t="s">
        <v>22</v>
      </c>
      <c r="B15" s="3">
        <v>10000000</v>
      </c>
    </row>
    <row r="16" spans="1:62" x14ac:dyDescent="0.2">
      <c r="A16" t="s">
        <v>17</v>
      </c>
      <c r="C16" s="3">
        <f>B38</f>
        <v>41666.666666666664</v>
      </c>
      <c r="D16" s="3">
        <f>C38</f>
        <v>40880.723879000841</v>
      </c>
      <c r="E16" s="3">
        <f>D38</f>
        <v>40091.506329719734</v>
      </c>
      <c r="F16" s="3">
        <f>E38</f>
        <v>39299.000373983297</v>
      </c>
      <c r="G16" s="3">
        <f>F38</f>
        <v>38503.192310097955</v>
      </c>
      <c r="H16" s="3">
        <f>G38</f>
        <v>37704.06837927975</v>
      </c>
      <c r="I16" s="3">
        <f>H38</f>
        <v>36901.614765416482</v>
      </c>
      <c r="J16" s="3">
        <f>I38</f>
        <v>36095.817594828775</v>
      </c>
      <c r="K16" s="3">
        <f>J38</f>
        <v>35286.66293603029</v>
      </c>
      <c r="L16" s="3">
        <f>K38</f>
        <v>34474.136799486812</v>
      </c>
      <c r="M16" s="3">
        <f>L38</f>
        <v>33658.2251373744</v>
      </c>
      <c r="N16" s="3">
        <f>M38</f>
        <v>32838.913843336522</v>
      </c>
      <c r="O16" s="3">
        <f>N38</f>
        <v>32016.188752240152</v>
      </c>
      <c r="P16" s="3">
        <f>O38</f>
        <v>31190.03563993088</v>
      </c>
      <c r="Q16" s="3">
        <f>P38</f>
        <v>30360.440222986988</v>
      </c>
      <c r="R16" s="3">
        <f>Q38</f>
        <v>29527.388158472495</v>
      </c>
      <c r="S16" s="3">
        <f>R38</f>
        <v>28690.865043689195</v>
      </c>
      <c r="T16" s="3">
        <f>S38</f>
        <v>27850.856415927628</v>
      </c>
      <c r="U16" s="3">
        <f>T38</f>
        <v>27007.347752217054</v>
      </c>
      <c r="V16" s="3">
        <f>U38</f>
        <v>26160.324469074356</v>
      </c>
      <c r="W16" s="3">
        <f>V38</f>
        <v>25309.771922251894</v>
      </c>
      <c r="X16" s="3">
        <f>W38</f>
        <v>24455.675406484337</v>
      </c>
      <c r="Y16" s="3">
        <f>X38</f>
        <v>23598.020155234419</v>
      </c>
      <c r="Z16" s="3">
        <f>Y38</f>
        <v>22736.791340437623</v>
      </c>
      <c r="AA16" s="3">
        <f>Z38</f>
        <v>21871.974072245841</v>
      </c>
      <c r="AB16" s="3">
        <f>AA38</f>
        <v>21003.553398769927</v>
      </c>
      <c r="AC16" s="3">
        <f>AB38</f>
        <v>20131.514305821198</v>
      </c>
      <c r="AD16" s="3">
        <f>AC38</f>
        <v>19255.841716651848</v>
      </c>
      <c r="AE16" s="3">
        <f>AD38</f>
        <v>18376.520491694289</v>
      </c>
      <c r="AF16" s="3">
        <f>AE38</f>
        <v>17493.535428299412</v>
      </c>
      <c r="AG16" s="3">
        <f>AF38</f>
        <v>16606.871260473723</v>
      </c>
      <c r="AH16" s="3">
        <f>AG38</f>
        <v>15716.512658615424</v>
      </c>
      <c r="AI16" s="3">
        <f>AH38</f>
        <v>14822.444229249382</v>
      </c>
      <c r="AJ16" s="3">
        <f>AI38</f>
        <v>13924.650514760984</v>
      </c>
      <c r="AK16" s="3">
        <f>AJ38</f>
        <v>13023.115993128884</v>
      </c>
      <c r="AL16" s="3">
        <f>AK38</f>
        <v>12117.825077656649</v>
      </c>
      <c r="AM16" s="3">
        <f>AL38</f>
        <v>11208.762116703281</v>
      </c>
      <c r="AN16" s="3">
        <f>AM38</f>
        <v>10295.911393412605</v>
      </c>
      <c r="AO16" s="3">
        <f>AN38</f>
        <v>9379.2571254415525</v>
      </c>
      <c r="AP16" s="3">
        <f>AO38</f>
        <v>8458.7834646872889</v>
      </c>
      <c r="AQ16" s="3">
        <f>AP38</f>
        <v>7534.4744970132142</v>
      </c>
      <c r="AR16" s="3">
        <f>AQ38</f>
        <v>6606.3142419738306</v>
      </c>
      <c r="AS16" s="3">
        <f>AR38</f>
        <v>5674.2866525384497</v>
      </c>
      <c r="AT16" s="3">
        <f>AS38</f>
        <v>4738.3756148137545</v>
      </c>
      <c r="AU16" s="3">
        <f>AT38</f>
        <v>3798.5649477652073</v>
      </c>
      <c r="AV16" s="3">
        <f>AU38</f>
        <v>2854.838402937291</v>
      </c>
      <c r="AW16" s="3">
        <f>AV38</f>
        <v>1907.1796641725916</v>
      </c>
      <c r="AX16" s="3">
        <f>AW38</f>
        <v>955.57234732970574</v>
      </c>
    </row>
    <row r="17" spans="1:62" x14ac:dyDescent="0.2">
      <c r="A17" t="s">
        <v>18</v>
      </c>
      <c r="C17" s="3">
        <f>B39</f>
        <v>188626.26903979853</v>
      </c>
      <c r="D17" s="3">
        <f>C39</f>
        <v>189412.21182746434</v>
      </c>
      <c r="E17" s="3">
        <f>D39</f>
        <v>190201.42937674545</v>
      </c>
      <c r="F17" s="3">
        <f>E39</f>
        <v>190993.93533248189</v>
      </c>
      <c r="G17" s="3">
        <f>F39</f>
        <v>191789.74339636724</v>
      </c>
      <c r="H17" s="3">
        <f>G39</f>
        <v>192588.86732718543</v>
      </c>
      <c r="I17" s="3">
        <f>H39</f>
        <v>193391.3209410487</v>
      </c>
      <c r="J17" s="3">
        <f>I39</f>
        <v>194197.1181116364</v>
      </c>
      <c r="K17" s="3">
        <f>J39</f>
        <v>195006.27277043491</v>
      </c>
      <c r="L17" s="3">
        <f>K39</f>
        <v>195818.79890697837</v>
      </c>
      <c r="M17" s="3">
        <f>L39</f>
        <v>196634.71056909079</v>
      </c>
      <c r="N17" s="3">
        <f>M39</f>
        <v>197454.02186312867</v>
      </c>
      <c r="O17" s="3">
        <f>N39</f>
        <v>198276.74695422503</v>
      </c>
      <c r="P17" s="3">
        <f>O39</f>
        <v>199102.90006653429</v>
      </c>
      <c r="Q17" s="3">
        <f>P39</f>
        <v>199932.49548347818</v>
      </c>
      <c r="R17" s="3">
        <f>Q39</f>
        <v>200765.5475479927</v>
      </c>
      <c r="S17" s="3">
        <f>R39</f>
        <v>201602.07066277598</v>
      </c>
      <c r="T17" s="3">
        <f>S39</f>
        <v>202442.07929053757</v>
      </c>
      <c r="U17" s="3">
        <f>T39</f>
        <v>203285.58795424813</v>
      </c>
      <c r="V17" s="3">
        <f>U39</f>
        <v>204132.61123739084</v>
      </c>
      <c r="W17" s="3">
        <f>V39</f>
        <v>204983.16378421331</v>
      </c>
      <c r="X17" s="3">
        <f>W39</f>
        <v>205837.26029998084</v>
      </c>
      <c r="Y17" s="3">
        <f>X39</f>
        <v>206694.91555123078</v>
      </c>
      <c r="Z17" s="3">
        <f>Y39</f>
        <v>207556.14436602755</v>
      </c>
      <c r="AA17" s="3">
        <f>Z39</f>
        <v>208420.96163421933</v>
      </c>
      <c r="AB17" s="3">
        <f>AA39</f>
        <v>209289.38230769525</v>
      </c>
      <c r="AC17" s="3">
        <f>AB39</f>
        <v>210161.421400644</v>
      </c>
      <c r="AD17" s="3">
        <f>AC39</f>
        <v>211037.09398981335</v>
      </c>
      <c r="AE17" s="3">
        <f>AD39</f>
        <v>211916.41521477088</v>
      </c>
      <c r="AF17" s="3">
        <f>AE39</f>
        <v>212799.40027816576</v>
      </c>
      <c r="AG17" s="3">
        <f>AF39</f>
        <v>213686.06444599148</v>
      </c>
      <c r="AH17" s="3">
        <f>AG39</f>
        <v>214576.42304784976</v>
      </c>
      <c r="AI17" s="3">
        <f>AH39</f>
        <v>215470.49147721581</v>
      </c>
      <c r="AJ17" s="3">
        <f>AI39</f>
        <v>216368.2851917042</v>
      </c>
      <c r="AK17" s="3">
        <f>AJ39</f>
        <v>217269.8197133363</v>
      </c>
      <c r="AL17" s="3">
        <f>AK39</f>
        <v>218175.11062880853</v>
      </c>
      <c r="AM17" s="3">
        <f>AL39</f>
        <v>219084.17358976189</v>
      </c>
      <c r="AN17" s="3">
        <f>AM39</f>
        <v>219997.02431305259</v>
      </c>
      <c r="AO17" s="3">
        <f>AN39</f>
        <v>220913.67858102365</v>
      </c>
      <c r="AP17" s="3">
        <f>AO39</f>
        <v>221834.15224177789</v>
      </c>
      <c r="AQ17" s="3">
        <f>AP39</f>
        <v>222758.46120945198</v>
      </c>
      <c r="AR17" s="3">
        <f>AQ39</f>
        <v>223686.62146449136</v>
      </c>
      <c r="AS17" s="3">
        <f>AR39</f>
        <v>224618.64905392673</v>
      </c>
      <c r="AT17" s="3">
        <f>AS39</f>
        <v>225554.56009165142</v>
      </c>
      <c r="AU17" s="3">
        <f>AT39</f>
        <v>226494.37075869998</v>
      </c>
      <c r="AV17" s="3">
        <f>AU39</f>
        <v>227438.0973035279</v>
      </c>
      <c r="AW17" s="3">
        <f>AV39</f>
        <v>228385.7560422926</v>
      </c>
      <c r="AX17" s="3">
        <f>AW39</f>
        <v>229337.36335913549</v>
      </c>
    </row>
    <row r="19" spans="1:62" s="9" customFormat="1" x14ac:dyDescent="0.2">
      <c r="A19" s="9" t="s">
        <v>30</v>
      </c>
      <c r="B19" s="10"/>
      <c r="C19" s="10">
        <f>0.11*B15/12</f>
        <v>91666.666666666672</v>
      </c>
      <c r="D19" s="10">
        <f>C19</f>
        <v>91666.666666666672</v>
      </c>
      <c r="E19" s="10">
        <f t="shared" ref="E19:N19" si="16">D19</f>
        <v>91666.666666666672</v>
      </c>
      <c r="F19" s="10">
        <f t="shared" si="16"/>
        <v>91666.666666666672</v>
      </c>
      <c r="G19" s="10">
        <f t="shared" si="16"/>
        <v>91666.666666666672</v>
      </c>
      <c r="H19" s="10">
        <f t="shared" si="16"/>
        <v>91666.666666666672</v>
      </c>
      <c r="I19" s="10">
        <f t="shared" si="16"/>
        <v>91666.666666666672</v>
      </c>
      <c r="J19" s="10">
        <f t="shared" si="16"/>
        <v>91666.666666666672</v>
      </c>
      <c r="K19" s="10">
        <f t="shared" si="16"/>
        <v>91666.666666666672</v>
      </c>
      <c r="L19" s="10">
        <f t="shared" si="16"/>
        <v>91666.666666666672</v>
      </c>
      <c r="M19" s="10">
        <f t="shared" si="16"/>
        <v>91666.666666666672</v>
      </c>
      <c r="N19" s="10">
        <f t="shared" si="16"/>
        <v>91666.666666666672</v>
      </c>
      <c r="O19" s="10">
        <f>B15*
0.2225/12</f>
        <v>185416.66666666666</v>
      </c>
      <c r="P19" s="10">
        <f>O19</f>
        <v>185416.66666666666</v>
      </c>
      <c r="Q19" s="10">
        <f t="shared" ref="Q19:AW19" si="17">P19</f>
        <v>185416.66666666666</v>
      </c>
      <c r="R19" s="10">
        <f t="shared" si="17"/>
        <v>185416.66666666666</v>
      </c>
      <c r="S19" s="10">
        <f t="shared" si="17"/>
        <v>185416.66666666666</v>
      </c>
      <c r="T19" s="10">
        <f t="shared" si="17"/>
        <v>185416.66666666666</v>
      </c>
      <c r="U19" s="10">
        <f t="shared" si="17"/>
        <v>185416.66666666666</v>
      </c>
      <c r="V19" s="10">
        <f t="shared" si="17"/>
        <v>185416.66666666666</v>
      </c>
      <c r="W19" s="10">
        <f t="shared" si="17"/>
        <v>185416.66666666666</v>
      </c>
      <c r="X19" s="10">
        <f t="shared" si="17"/>
        <v>185416.66666666666</v>
      </c>
      <c r="Y19" s="10">
        <f t="shared" si="17"/>
        <v>185416.66666666666</v>
      </c>
      <c r="Z19" s="10">
        <f t="shared" si="17"/>
        <v>185416.66666666666</v>
      </c>
      <c r="AA19" s="10">
        <f t="shared" si="17"/>
        <v>185416.66666666666</v>
      </c>
      <c r="AB19" s="10">
        <f t="shared" si="17"/>
        <v>185416.66666666666</v>
      </c>
      <c r="AC19" s="10">
        <f t="shared" si="17"/>
        <v>185416.66666666666</v>
      </c>
      <c r="AD19" s="10">
        <f t="shared" si="17"/>
        <v>185416.66666666666</v>
      </c>
      <c r="AE19" s="10">
        <f t="shared" si="17"/>
        <v>185416.66666666666</v>
      </c>
      <c r="AF19" s="10">
        <f t="shared" si="17"/>
        <v>185416.66666666666</v>
      </c>
      <c r="AG19" s="10">
        <f t="shared" si="17"/>
        <v>185416.66666666666</v>
      </c>
      <c r="AH19" s="10">
        <f t="shared" si="17"/>
        <v>185416.66666666666</v>
      </c>
      <c r="AI19" s="10">
        <f t="shared" si="17"/>
        <v>185416.66666666666</v>
      </c>
      <c r="AJ19" s="10">
        <f t="shared" si="17"/>
        <v>185416.66666666666</v>
      </c>
      <c r="AK19" s="10">
        <f t="shared" si="17"/>
        <v>185416.66666666666</v>
      </c>
      <c r="AL19" s="10">
        <f t="shared" si="17"/>
        <v>185416.66666666666</v>
      </c>
      <c r="AM19" s="10">
        <f t="shared" si="17"/>
        <v>185416.66666666666</v>
      </c>
      <c r="AN19" s="10">
        <f t="shared" si="17"/>
        <v>185416.66666666666</v>
      </c>
      <c r="AO19" s="10">
        <f t="shared" si="17"/>
        <v>185416.66666666666</v>
      </c>
      <c r="AP19" s="10">
        <f t="shared" si="17"/>
        <v>185416.66666666666</v>
      </c>
      <c r="AQ19" s="10">
        <f t="shared" si="17"/>
        <v>185416.66666666666</v>
      </c>
      <c r="AR19" s="10">
        <f t="shared" si="17"/>
        <v>185416.66666666666</v>
      </c>
      <c r="AS19" s="10">
        <f t="shared" si="17"/>
        <v>185416.66666666666</v>
      </c>
      <c r="AT19" s="10">
        <f t="shared" si="17"/>
        <v>185416.66666666666</v>
      </c>
      <c r="AU19" s="10">
        <f t="shared" si="17"/>
        <v>185416.66666666666</v>
      </c>
      <c r="AV19" s="10">
        <f t="shared" si="17"/>
        <v>185416.66666666666</v>
      </c>
      <c r="AW19" s="10">
        <f t="shared" si="17"/>
        <v>185416.66666666666</v>
      </c>
      <c r="AX19" s="10">
        <f>AW19</f>
        <v>185416.66666666666</v>
      </c>
      <c r="AY19" s="10">
        <f>AX19</f>
        <v>185416.66666666666</v>
      </c>
      <c r="AZ19" s="10">
        <f t="shared" ref="AZ19:BJ19" si="18">AY19</f>
        <v>185416.66666666666</v>
      </c>
      <c r="BA19" s="10">
        <f t="shared" si="18"/>
        <v>185416.66666666666</v>
      </c>
      <c r="BB19" s="10">
        <f t="shared" si="18"/>
        <v>185416.66666666666</v>
      </c>
      <c r="BC19" s="10">
        <f t="shared" si="18"/>
        <v>185416.66666666666</v>
      </c>
      <c r="BD19" s="10">
        <f t="shared" si="18"/>
        <v>185416.66666666666</v>
      </c>
      <c r="BE19" s="10">
        <f t="shared" si="18"/>
        <v>185416.66666666666</v>
      </c>
      <c r="BF19" s="10">
        <f t="shared" si="18"/>
        <v>185416.66666666666</v>
      </c>
      <c r="BG19" s="10">
        <f t="shared" si="18"/>
        <v>185416.66666666666</v>
      </c>
      <c r="BH19" s="10">
        <f t="shared" si="18"/>
        <v>185416.66666666666</v>
      </c>
      <c r="BI19" s="10">
        <f t="shared" si="18"/>
        <v>185416.66666666666</v>
      </c>
      <c r="BJ19" s="10">
        <f t="shared" si="18"/>
        <v>185416.66666666666</v>
      </c>
    </row>
    <row r="20" spans="1:62" s="11" customFormat="1" x14ac:dyDescent="0.2">
      <c r="A20" s="11" t="s">
        <v>8</v>
      </c>
      <c r="B20" s="12">
        <f>B21-B24</f>
        <v>-2000000</v>
      </c>
      <c r="C20" s="12">
        <f t="shared" ref="C20:BJ20" si="19">C21-C24</f>
        <v>-442016.66666666663</v>
      </c>
      <c r="D20" s="12">
        <f t="shared" si="19"/>
        <v>-442016.66666666663</v>
      </c>
      <c r="E20" s="12">
        <f t="shared" si="19"/>
        <v>-442016.66666666663</v>
      </c>
      <c r="F20" s="12">
        <f t="shared" si="19"/>
        <v>-442016.66666666663</v>
      </c>
      <c r="G20" s="12">
        <f t="shared" si="19"/>
        <v>-442016.66666666663</v>
      </c>
      <c r="H20" s="12">
        <f t="shared" si="19"/>
        <v>-442016.66666666663</v>
      </c>
      <c r="I20" s="12">
        <f t="shared" si="19"/>
        <v>-442016.66666666663</v>
      </c>
      <c r="J20" s="12">
        <f t="shared" si="19"/>
        <v>-442016.66666666663</v>
      </c>
      <c r="K20" s="12">
        <f t="shared" si="19"/>
        <v>-442016.66666666663</v>
      </c>
      <c r="L20" s="12">
        <f t="shared" si="19"/>
        <v>-442016.66666666663</v>
      </c>
      <c r="M20" s="12">
        <f t="shared" si="19"/>
        <v>-442016.66666666663</v>
      </c>
      <c r="N20" s="12">
        <f t="shared" si="19"/>
        <v>-442016.66666666663</v>
      </c>
      <c r="O20" s="12">
        <f t="shared" si="19"/>
        <v>-438454.16666666663</v>
      </c>
      <c r="P20" s="12">
        <f t="shared" si="19"/>
        <v>-438454.16666666663</v>
      </c>
      <c r="Q20" s="12">
        <f t="shared" si="19"/>
        <v>-438454.16666666663</v>
      </c>
      <c r="R20" s="12">
        <f t="shared" si="19"/>
        <v>-438454.16666666663</v>
      </c>
      <c r="S20" s="12">
        <f t="shared" si="19"/>
        <v>-438454.16666666663</v>
      </c>
      <c r="T20" s="12">
        <f t="shared" si="19"/>
        <v>-438454.16666666663</v>
      </c>
      <c r="U20" s="12">
        <f t="shared" si="19"/>
        <v>-438454.16666666663</v>
      </c>
      <c r="V20" s="12">
        <f t="shared" si="19"/>
        <v>-438454.16666666663</v>
      </c>
      <c r="W20" s="12">
        <f t="shared" si="19"/>
        <v>-438454.16666666663</v>
      </c>
      <c r="X20" s="12">
        <f t="shared" si="19"/>
        <v>-438454.16666666663</v>
      </c>
      <c r="Y20" s="12">
        <f t="shared" si="19"/>
        <v>-438454.16666666663</v>
      </c>
      <c r="Z20" s="12">
        <f t="shared" si="19"/>
        <v>-438454.16666666663</v>
      </c>
      <c r="AA20" s="12">
        <f t="shared" si="19"/>
        <v>-438454.16666666663</v>
      </c>
      <c r="AB20" s="12">
        <f t="shared" si="19"/>
        <v>-438454.16666666663</v>
      </c>
      <c r="AC20" s="12">
        <f t="shared" si="19"/>
        <v>-438454.16666666663</v>
      </c>
      <c r="AD20" s="12">
        <f t="shared" si="19"/>
        <v>-438454.16666666663</v>
      </c>
      <c r="AE20" s="12">
        <f t="shared" si="19"/>
        <v>-438454.16666666663</v>
      </c>
      <c r="AF20" s="12">
        <f t="shared" si="19"/>
        <v>-438454.16666666663</v>
      </c>
      <c r="AG20" s="12">
        <f t="shared" si="19"/>
        <v>-438454.16666666663</v>
      </c>
      <c r="AH20" s="12">
        <f t="shared" si="19"/>
        <v>-438454.16666666663</v>
      </c>
      <c r="AI20" s="12">
        <f t="shared" si="19"/>
        <v>-438454.16666666663</v>
      </c>
      <c r="AJ20" s="12">
        <f t="shared" si="19"/>
        <v>-438454.16666666663</v>
      </c>
      <c r="AK20" s="12">
        <f t="shared" si="19"/>
        <v>-438454.16666666663</v>
      </c>
      <c r="AL20" s="12">
        <f t="shared" si="19"/>
        <v>-438454.16666666663</v>
      </c>
      <c r="AM20" s="12">
        <f t="shared" si="19"/>
        <v>7045.8333333333339</v>
      </c>
      <c r="AN20" s="12">
        <f t="shared" si="19"/>
        <v>7045.8333333333339</v>
      </c>
      <c r="AO20" s="12">
        <f t="shared" si="19"/>
        <v>7045.8333333333339</v>
      </c>
      <c r="AP20" s="12">
        <f t="shared" si="19"/>
        <v>7045.8333333333339</v>
      </c>
      <c r="AQ20" s="12">
        <f t="shared" si="19"/>
        <v>7045.8333333333339</v>
      </c>
      <c r="AR20" s="12">
        <f t="shared" si="19"/>
        <v>7045.8333333333339</v>
      </c>
      <c r="AS20" s="12">
        <f t="shared" si="19"/>
        <v>7045.8333333333339</v>
      </c>
      <c r="AT20" s="12">
        <f t="shared" si="19"/>
        <v>7045.8333333333339</v>
      </c>
      <c r="AU20" s="12">
        <f t="shared" si="19"/>
        <v>7045.8333333333339</v>
      </c>
      <c r="AV20" s="12">
        <f t="shared" si="19"/>
        <v>7045.8333333333339</v>
      </c>
      <c r="AW20" s="12">
        <f t="shared" si="19"/>
        <v>7045.8333333333339</v>
      </c>
      <c r="AX20" s="12">
        <f t="shared" si="19"/>
        <v>7045.8333333333339</v>
      </c>
      <c r="AY20" s="12">
        <f t="shared" si="19"/>
        <v>7045.8333333333339</v>
      </c>
      <c r="AZ20" s="12">
        <f t="shared" si="19"/>
        <v>7045.8333333333339</v>
      </c>
      <c r="BA20" s="12">
        <f t="shared" si="19"/>
        <v>7045.8333333333339</v>
      </c>
      <c r="BB20" s="12">
        <f t="shared" si="19"/>
        <v>7045.8333333333339</v>
      </c>
      <c r="BC20" s="12">
        <f t="shared" si="19"/>
        <v>7045.8333333333339</v>
      </c>
      <c r="BD20" s="12">
        <f t="shared" si="19"/>
        <v>7045.8333333333339</v>
      </c>
      <c r="BE20" s="12">
        <f t="shared" si="19"/>
        <v>7045.8333333333339</v>
      </c>
      <c r="BF20" s="12">
        <f t="shared" si="19"/>
        <v>7045.8333333333339</v>
      </c>
      <c r="BG20" s="12">
        <f t="shared" si="19"/>
        <v>7045.8333333333339</v>
      </c>
      <c r="BH20" s="12">
        <f t="shared" si="19"/>
        <v>7045.8333333333339</v>
      </c>
      <c r="BI20" s="12">
        <f t="shared" si="19"/>
        <v>7045.8333333333339</v>
      </c>
      <c r="BJ20" s="12">
        <f t="shared" si="19"/>
        <v>7045.8333333333339</v>
      </c>
    </row>
    <row r="21" spans="1:62" s="4" customFormat="1" x14ac:dyDescent="0.2">
      <c r="A21" s="4" t="s">
        <v>10</v>
      </c>
      <c r="B21" s="5"/>
      <c r="C21" s="5">
        <f>SUM(C22:C23)</f>
        <v>107983.33333333334</v>
      </c>
      <c r="D21" s="5">
        <f>SUM(D22:D23)</f>
        <v>107983.33333333334</v>
      </c>
      <c r="E21" s="5">
        <f t="shared" ref="E21:AS21" si="20">SUM(E22:E23)</f>
        <v>107983.33333333334</v>
      </c>
      <c r="F21" s="5">
        <f t="shared" si="20"/>
        <v>107983.33333333334</v>
      </c>
      <c r="G21" s="5">
        <f t="shared" si="20"/>
        <v>107983.33333333334</v>
      </c>
      <c r="H21" s="5">
        <f t="shared" si="20"/>
        <v>107983.33333333334</v>
      </c>
      <c r="I21" s="5">
        <f t="shared" si="20"/>
        <v>107983.33333333334</v>
      </c>
      <c r="J21" s="5">
        <f t="shared" si="20"/>
        <v>107983.33333333334</v>
      </c>
      <c r="K21" s="5">
        <f t="shared" si="20"/>
        <v>107983.33333333334</v>
      </c>
      <c r="L21" s="5">
        <f t="shared" si="20"/>
        <v>107983.33333333334</v>
      </c>
      <c r="M21" s="5">
        <f t="shared" si="20"/>
        <v>107983.33333333334</v>
      </c>
      <c r="N21" s="5">
        <f t="shared" si="20"/>
        <v>107983.33333333334</v>
      </c>
      <c r="O21" s="5">
        <f t="shared" si="20"/>
        <v>111545.83333333334</v>
      </c>
      <c r="P21" s="5">
        <f t="shared" si="20"/>
        <v>111545.83333333334</v>
      </c>
      <c r="Q21" s="5">
        <f t="shared" si="20"/>
        <v>111545.83333333334</v>
      </c>
      <c r="R21" s="5">
        <f t="shared" si="20"/>
        <v>111545.83333333334</v>
      </c>
      <c r="S21" s="5">
        <f t="shared" si="20"/>
        <v>111545.83333333334</v>
      </c>
      <c r="T21" s="5">
        <f t="shared" si="20"/>
        <v>111545.83333333334</v>
      </c>
      <c r="U21" s="5">
        <f t="shared" si="20"/>
        <v>111545.83333333334</v>
      </c>
      <c r="V21" s="5">
        <f t="shared" si="20"/>
        <v>111545.83333333334</v>
      </c>
      <c r="W21" s="5">
        <f t="shared" si="20"/>
        <v>111545.83333333334</v>
      </c>
      <c r="X21" s="5">
        <f t="shared" si="20"/>
        <v>111545.83333333334</v>
      </c>
      <c r="Y21" s="5">
        <f t="shared" si="20"/>
        <v>111545.83333333334</v>
      </c>
      <c r="Z21" s="5">
        <f t="shared" si="20"/>
        <v>111545.83333333334</v>
      </c>
      <c r="AA21" s="5">
        <f t="shared" si="20"/>
        <v>111545.83333333334</v>
      </c>
      <c r="AB21" s="5">
        <f t="shared" si="20"/>
        <v>111545.83333333334</v>
      </c>
      <c r="AC21" s="5">
        <f t="shared" si="20"/>
        <v>111545.83333333334</v>
      </c>
      <c r="AD21" s="5">
        <f t="shared" si="20"/>
        <v>111545.83333333334</v>
      </c>
      <c r="AE21" s="5">
        <f t="shared" si="20"/>
        <v>111545.83333333334</v>
      </c>
      <c r="AF21" s="5">
        <f t="shared" si="20"/>
        <v>111545.83333333334</v>
      </c>
      <c r="AG21" s="5">
        <f t="shared" si="20"/>
        <v>111545.83333333334</v>
      </c>
      <c r="AH21" s="5">
        <f t="shared" si="20"/>
        <v>111545.83333333334</v>
      </c>
      <c r="AI21" s="5">
        <f t="shared" si="20"/>
        <v>111545.83333333334</v>
      </c>
      <c r="AJ21" s="5">
        <f t="shared" si="20"/>
        <v>111545.83333333334</v>
      </c>
      <c r="AK21" s="5">
        <f t="shared" si="20"/>
        <v>111545.83333333334</v>
      </c>
      <c r="AL21" s="5">
        <f t="shared" si="20"/>
        <v>111545.83333333334</v>
      </c>
      <c r="AM21" s="5">
        <f t="shared" si="20"/>
        <v>7045.8333333333339</v>
      </c>
      <c r="AN21" s="5">
        <f t="shared" si="20"/>
        <v>7045.8333333333339</v>
      </c>
      <c r="AO21" s="5">
        <f t="shared" si="20"/>
        <v>7045.8333333333339</v>
      </c>
      <c r="AP21" s="5">
        <f t="shared" si="20"/>
        <v>7045.8333333333339</v>
      </c>
      <c r="AQ21" s="5">
        <f t="shared" si="20"/>
        <v>7045.8333333333339</v>
      </c>
      <c r="AR21" s="5">
        <f t="shared" si="20"/>
        <v>7045.8333333333339</v>
      </c>
      <c r="AS21" s="5">
        <f t="shared" si="20"/>
        <v>7045.8333333333339</v>
      </c>
      <c r="AT21" s="5">
        <f t="shared" ref="AT21" si="21">SUM(AT22:AT23)</f>
        <v>7045.8333333333339</v>
      </c>
      <c r="AU21" s="5">
        <f t="shared" ref="AU21" si="22">SUM(AU22:AU23)</f>
        <v>7045.8333333333339</v>
      </c>
      <c r="AV21" s="5">
        <f t="shared" ref="AV21" si="23">SUM(AV22:AV23)</f>
        <v>7045.8333333333339</v>
      </c>
      <c r="AW21" s="5">
        <f t="shared" ref="AW21" si="24">SUM(AW22:AW23)</f>
        <v>7045.8333333333339</v>
      </c>
      <c r="AX21" s="5">
        <f t="shared" ref="AX21" si="25">SUM(AX22:AX23)</f>
        <v>7045.8333333333339</v>
      </c>
      <c r="AY21" s="5">
        <f t="shared" ref="AY21" si="26">SUM(AY22:AY23)</f>
        <v>7045.8333333333339</v>
      </c>
      <c r="AZ21" s="5">
        <f t="shared" ref="AZ21" si="27">SUM(AZ22:AZ23)</f>
        <v>7045.8333333333339</v>
      </c>
      <c r="BA21" s="5">
        <f t="shared" ref="BA21" si="28">SUM(BA22:BA23)</f>
        <v>7045.8333333333339</v>
      </c>
      <c r="BB21" s="5">
        <f t="shared" ref="BB21" si="29">SUM(BB22:BB23)</f>
        <v>7045.8333333333339</v>
      </c>
      <c r="BC21" s="5">
        <f t="shared" ref="BC21" si="30">SUM(BC22:BC23)</f>
        <v>7045.8333333333339</v>
      </c>
      <c r="BD21" s="5">
        <f t="shared" ref="BD21" si="31">SUM(BD22:BD23)</f>
        <v>7045.8333333333339</v>
      </c>
      <c r="BE21" s="5">
        <f t="shared" ref="BE21" si="32">SUM(BE22:BE23)</f>
        <v>7045.8333333333339</v>
      </c>
      <c r="BF21" s="5">
        <f t="shared" ref="BF21" si="33">SUM(BF22:BF23)</f>
        <v>7045.8333333333339</v>
      </c>
      <c r="BG21" s="5">
        <f t="shared" ref="BG21" si="34">SUM(BG22:BG23)</f>
        <v>7045.8333333333339</v>
      </c>
      <c r="BH21" s="5">
        <f t="shared" ref="BH21" si="35">SUM(BH22:BH23)</f>
        <v>7045.8333333333339</v>
      </c>
      <c r="BI21" s="5">
        <f t="shared" ref="BI21" si="36">SUM(BI22:BI23)</f>
        <v>7045.8333333333339</v>
      </c>
      <c r="BJ21" s="5">
        <f t="shared" ref="BJ21" si="37">SUM(BJ22:BJ23)</f>
        <v>7045.8333333333339</v>
      </c>
    </row>
    <row r="22" spans="1:62" x14ac:dyDescent="0.2">
      <c r="A22" t="s">
        <v>31</v>
      </c>
      <c r="B22" s="3"/>
      <c r="C22" s="3">
        <f>(C26+C28)*0.19</f>
        <v>107983.33333333334</v>
      </c>
      <c r="D22" s="3">
        <f>(D26+D28)*0.19</f>
        <v>107983.33333333334</v>
      </c>
      <c r="E22" s="3">
        <f t="shared" ref="E22:BJ22" si="38">(E26+E28)*0.19</f>
        <v>107983.33333333334</v>
      </c>
      <c r="F22" s="3">
        <f t="shared" si="38"/>
        <v>107983.33333333334</v>
      </c>
      <c r="G22" s="3">
        <f>(G26+G28)*0.19</f>
        <v>107983.33333333334</v>
      </c>
      <c r="H22" s="3">
        <f t="shared" si="38"/>
        <v>107983.33333333334</v>
      </c>
      <c r="I22" s="3">
        <f t="shared" si="38"/>
        <v>107983.33333333334</v>
      </c>
      <c r="J22" s="3">
        <f t="shared" si="38"/>
        <v>107983.33333333334</v>
      </c>
      <c r="K22" s="3">
        <f t="shared" si="38"/>
        <v>107983.33333333334</v>
      </c>
      <c r="L22" s="3">
        <f t="shared" si="38"/>
        <v>107983.33333333334</v>
      </c>
      <c r="M22" s="3">
        <f t="shared" si="38"/>
        <v>107983.33333333334</v>
      </c>
      <c r="N22" s="3">
        <f t="shared" si="38"/>
        <v>107983.33333333334</v>
      </c>
      <c r="O22" s="3">
        <f t="shared" si="38"/>
        <v>111545.83333333334</v>
      </c>
      <c r="P22" s="3">
        <f t="shared" si="38"/>
        <v>111545.83333333334</v>
      </c>
      <c r="Q22" s="3">
        <f t="shared" si="38"/>
        <v>111545.83333333334</v>
      </c>
      <c r="R22" s="3">
        <f t="shared" si="38"/>
        <v>111545.83333333334</v>
      </c>
      <c r="S22" s="3">
        <f t="shared" si="38"/>
        <v>111545.83333333334</v>
      </c>
      <c r="T22" s="3">
        <f t="shared" si="38"/>
        <v>111545.83333333334</v>
      </c>
      <c r="U22" s="3">
        <f t="shared" si="38"/>
        <v>111545.83333333334</v>
      </c>
      <c r="V22" s="3">
        <f t="shared" si="38"/>
        <v>111545.83333333334</v>
      </c>
      <c r="W22" s="3">
        <f t="shared" si="38"/>
        <v>111545.83333333334</v>
      </c>
      <c r="X22" s="3">
        <f t="shared" si="38"/>
        <v>111545.83333333334</v>
      </c>
      <c r="Y22" s="3">
        <f t="shared" si="38"/>
        <v>111545.83333333334</v>
      </c>
      <c r="Z22" s="3">
        <f t="shared" si="38"/>
        <v>111545.83333333334</v>
      </c>
      <c r="AA22" s="3">
        <f t="shared" si="38"/>
        <v>111545.83333333334</v>
      </c>
      <c r="AB22" s="3">
        <f t="shared" si="38"/>
        <v>111545.83333333334</v>
      </c>
      <c r="AC22" s="3">
        <f t="shared" si="38"/>
        <v>111545.83333333334</v>
      </c>
      <c r="AD22" s="3">
        <f t="shared" si="38"/>
        <v>111545.83333333334</v>
      </c>
      <c r="AE22" s="3">
        <f t="shared" si="38"/>
        <v>111545.83333333334</v>
      </c>
      <c r="AF22" s="3">
        <f t="shared" si="38"/>
        <v>111545.83333333334</v>
      </c>
      <c r="AG22" s="3">
        <f t="shared" si="38"/>
        <v>111545.83333333334</v>
      </c>
      <c r="AH22" s="3">
        <f t="shared" si="38"/>
        <v>111545.83333333334</v>
      </c>
      <c r="AI22" s="3">
        <f t="shared" si="38"/>
        <v>111545.83333333334</v>
      </c>
      <c r="AJ22" s="3">
        <f t="shared" si="38"/>
        <v>111545.83333333334</v>
      </c>
      <c r="AK22" s="3">
        <f t="shared" si="38"/>
        <v>111545.83333333334</v>
      </c>
      <c r="AL22" s="3">
        <f t="shared" si="38"/>
        <v>111545.83333333334</v>
      </c>
      <c r="AM22" s="3">
        <f t="shared" si="38"/>
        <v>7045.8333333333339</v>
      </c>
      <c r="AN22" s="3">
        <f t="shared" si="38"/>
        <v>7045.8333333333339</v>
      </c>
      <c r="AO22" s="3">
        <f t="shared" si="38"/>
        <v>7045.8333333333339</v>
      </c>
      <c r="AP22" s="3">
        <f t="shared" si="38"/>
        <v>7045.8333333333339</v>
      </c>
      <c r="AQ22" s="3">
        <f t="shared" si="38"/>
        <v>7045.8333333333339</v>
      </c>
      <c r="AR22" s="3">
        <f t="shared" si="38"/>
        <v>7045.8333333333339</v>
      </c>
      <c r="AS22" s="3">
        <f t="shared" si="38"/>
        <v>7045.8333333333339</v>
      </c>
      <c r="AT22" s="3">
        <f t="shared" si="38"/>
        <v>7045.8333333333339</v>
      </c>
      <c r="AU22" s="3">
        <f t="shared" si="38"/>
        <v>7045.8333333333339</v>
      </c>
      <c r="AV22" s="3">
        <f t="shared" si="38"/>
        <v>7045.8333333333339</v>
      </c>
      <c r="AW22" s="3">
        <f t="shared" si="38"/>
        <v>7045.8333333333339</v>
      </c>
      <c r="AX22" s="3">
        <f t="shared" si="38"/>
        <v>7045.8333333333339</v>
      </c>
      <c r="AY22" s="3">
        <f t="shared" si="38"/>
        <v>7045.8333333333339</v>
      </c>
      <c r="AZ22" s="3">
        <f t="shared" si="38"/>
        <v>7045.8333333333339</v>
      </c>
      <c r="BA22" s="3">
        <f t="shared" si="38"/>
        <v>7045.8333333333339</v>
      </c>
      <c r="BB22" s="3">
        <f t="shared" si="38"/>
        <v>7045.8333333333339</v>
      </c>
      <c r="BC22" s="3">
        <f t="shared" si="38"/>
        <v>7045.8333333333339</v>
      </c>
      <c r="BD22" s="3">
        <f t="shared" si="38"/>
        <v>7045.8333333333339</v>
      </c>
      <c r="BE22" s="3">
        <f t="shared" si="38"/>
        <v>7045.8333333333339</v>
      </c>
      <c r="BF22" s="3">
        <f t="shared" si="38"/>
        <v>7045.8333333333339</v>
      </c>
      <c r="BG22" s="3">
        <f t="shared" si="38"/>
        <v>7045.8333333333339</v>
      </c>
      <c r="BH22" s="3">
        <f t="shared" si="38"/>
        <v>7045.8333333333339</v>
      </c>
      <c r="BI22" s="3">
        <f t="shared" si="38"/>
        <v>7045.8333333333339</v>
      </c>
      <c r="BJ22" s="3">
        <f t="shared" si="38"/>
        <v>7045.8333333333339</v>
      </c>
    </row>
    <row r="23" spans="1:62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62" s="4" customFormat="1" x14ac:dyDescent="0.2">
      <c r="A24" s="4" t="s">
        <v>11</v>
      </c>
      <c r="B24" s="5">
        <f>SUM(B25:B26)</f>
        <v>2000000</v>
      </c>
      <c r="C24" s="5">
        <f>SUM(C25:C26)</f>
        <v>550000</v>
      </c>
      <c r="D24" s="5">
        <f>SUM(D25:D26)</f>
        <v>550000</v>
      </c>
      <c r="E24" s="5">
        <f t="shared" ref="E24:AS24" si="39">SUM(E25:E26)</f>
        <v>550000</v>
      </c>
      <c r="F24" s="5">
        <f t="shared" si="39"/>
        <v>550000</v>
      </c>
      <c r="G24" s="5">
        <f t="shared" si="39"/>
        <v>550000</v>
      </c>
      <c r="H24" s="5">
        <f t="shared" si="39"/>
        <v>550000</v>
      </c>
      <c r="I24" s="5">
        <f t="shared" si="39"/>
        <v>550000</v>
      </c>
      <c r="J24" s="5">
        <f t="shared" si="39"/>
        <v>550000</v>
      </c>
      <c r="K24" s="5">
        <f t="shared" si="39"/>
        <v>550000</v>
      </c>
      <c r="L24" s="5">
        <f t="shared" si="39"/>
        <v>550000</v>
      </c>
      <c r="M24" s="5">
        <f t="shared" si="39"/>
        <v>550000</v>
      </c>
      <c r="N24" s="5">
        <f t="shared" si="39"/>
        <v>550000</v>
      </c>
      <c r="O24" s="5">
        <f t="shared" si="39"/>
        <v>550000</v>
      </c>
      <c r="P24" s="5">
        <f t="shared" si="39"/>
        <v>550000</v>
      </c>
      <c r="Q24" s="5">
        <f t="shared" si="39"/>
        <v>550000</v>
      </c>
      <c r="R24" s="5">
        <f t="shared" si="39"/>
        <v>550000</v>
      </c>
      <c r="S24" s="5">
        <f t="shared" si="39"/>
        <v>550000</v>
      </c>
      <c r="T24" s="5">
        <f t="shared" si="39"/>
        <v>550000</v>
      </c>
      <c r="U24" s="5">
        <f t="shared" si="39"/>
        <v>550000</v>
      </c>
      <c r="V24" s="5">
        <f t="shared" si="39"/>
        <v>550000</v>
      </c>
      <c r="W24" s="5">
        <f t="shared" si="39"/>
        <v>550000</v>
      </c>
      <c r="X24" s="5">
        <f t="shared" si="39"/>
        <v>550000</v>
      </c>
      <c r="Y24" s="5">
        <f t="shared" si="39"/>
        <v>550000</v>
      </c>
      <c r="Z24" s="5">
        <f t="shared" si="39"/>
        <v>550000</v>
      </c>
      <c r="AA24" s="5">
        <f t="shared" si="39"/>
        <v>550000</v>
      </c>
      <c r="AB24" s="5">
        <f t="shared" si="39"/>
        <v>550000</v>
      </c>
      <c r="AC24" s="5">
        <f t="shared" si="39"/>
        <v>550000</v>
      </c>
      <c r="AD24" s="5">
        <f t="shared" si="39"/>
        <v>550000</v>
      </c>
      <c r="AE24" s="5">
        <f t="shared" si="39"/>
        <v>550000</v>
      </c>
      <c r="AF24" s="5">
        <f t="shared" si="39"/>
        <v>550000</v>
      </c>
      <c r="AG24" s="5">
        <f t="shared" si="39"/>
        <v>550000</v>
      </c>
      <c r="AH24" s="5">
        <f t="shared" si="39"/>
        <v>550000</v>
      </c>
      <c r="AI24" s="5">
        <f t="shared" si="39"/>
        <v>550000</v>
      </c>
      <c r="AJ24" s="5">
        <f t="shared" si="39"/>
        <v>550000</v>
      </c>
      <c r="AK24" s="5">
        <f t="shared" si="39"/>
        <v>550000</v>
      </c>
      <c r="AL24" s="5">
        <f t="shared" si="39"/>
        <v>550000</v>
      </c>
      <c r="AM24" s="5">
        <f t="shared" si="39"/>
        <v>0</v>
      </c>
      <c r="AN24" s="5">
        <f t="shared" si="39"/>
        <v>0</v>
      </c>
      <c r="AO24" s="5">
        <f t="shared" si="39"/>
        <v>0</v>
      </c>
      <c r="AP24" s="5">
        <f t="shared" si="39"/>
        <v>0</v>
      </c>
      <c r="AQ24" s="5">
        <f t="shared" si="39"/>
        <v>0</v>
      </c>
      <c r="AR24" s="5">
        <f t="shared" si="39"/>
        <v>0</v>
      </c>
      <c r="AS24" s="5">
        <f t="shared" si="39"/>
        <v>0</v>
      </c>
      <c r="AT24" s="5"/>
      <c r="AU24" s="5"/>
      <c r="AV24" s="5"/>
      <c r="AW24" s="5"/>
      <c r="AX24" s="5"/>
    </row>
    <row r="25" spans="1:62" x14ac:dyDescent="0.2">
      <c r="A25" t="s">
        <v>33</v>
      </c>
      <c r="B25" s="3">
        <f>C4*10000000</f>
        <v>2000000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62" x14ac:dyDescent="0.2">
      <c r="A26" t="s">
        <v>32</v>
      </c>
      <c r="B26" s="3"/>
      <c r="C26" s="3">
        <f>C5</f>
        <v>550000</v>
      </c>
      <c r="D26" s="3">
        <f>C26</f>
        <v>550000</v>
      </c>
      <c r="E26" s="3">
        <f t="shared" ref="E26:AS26" si="40">D26</f>
        <v>550000</v>
      </c>
      <c r="F26" s="3">
        <f t="shared" si="40"/>
        <v>550000</v>
      </c>
      <c r="G26" s="3">
        <f t="shared" si="40"/>
        <v>550000</v>
      </c>
      <c r="H26" s="3">
        <f t="shared" si="40"/>
        <v>550000</v>
      </c>
      <c r="I26" s="3">
        <f t="shared" si="40"/>
        <v>550000</v>
      </c>
      <c r="J26" s="3">
        <f t="shared" si="40"/>
        <v>550000</v>
      </c>
      <c r="K26" s="3">
        <f t="shared" si="40"/>
        <v>550000</v>
      </c>
      <c r="L26" s="3">
        <f t="shared" si="40"/>
        <v>550000</v>
      </c>
      <c r="M26" s="3">
        <f t="shared" si="40"/>
        <v>550000</v>
      </c>
      <c r="N26" s="3">
        <f t="shared" si="40"/>
        <v>550000</v>
      </c>
      <c r="O26" s="3">
        <f t="shared" si="40"/>
        <v>550000</v>
      </c>
      <c r="P26" s="3">
        <f t="shared" si="40"/>
        <v>550000</v>
      </c>
      <c r="Q26" s="3">
        <f t="shared" si="40"/>
        <v>550000</v>
      </c>
      <c r="R26" s="3">
        <f t="shared" si="40"/>
        <v>550000</v>
      </c>
      <c r="S26" s="3">
        <f t="shared" si="40"/>
        <v>550000</v>
      </c>
      <c r="T26" s="3">
        <f t="shared" si="40"/>
        <v>550000</v>
      </c>
      <c r="U26" s="3">
        <f t="shared" si="40"/>
        <v>550000</v>
      </c>
      <c r="V26" s="3">
        <f t="shared" si="40"/>
        <v>550000</v>
      </c>
      <c r="W26" s="3">
        <f t="shared" si="40"/>
        <v>550000</v>
      </c>
      <c r="X26" s="3">
        <f t="shared" si="40"/>
        <v>550000</v>
      </c>
      <c r="Y26" s="3">
        <f t="shared" si="40"/>
        <v>550000</v>
      </c>
      <c r="Z26" s="3">
        <f t="shared" si="40"/>
        <v>550000</v>
      </c>
      <c r="AA26" s="3">
        <f t="shared" si="40"/>
        <v>550000</v>
      </c>
      <c r="AB26" s="3">
        <f t="shared" si="40"/>
        <v>550000</v>
      </c>
      <c r="AC26" s="3">
        <f t="shared" si="40"/>
        <v>550000</v>
      </c>
      <c r="AD26" s="3">
        <f t="shared" si="40"/>
        <v>550000</v>
      </c>
      <c r="AE26" s="3">
        <f t="shared" si="40"/>
        <v>550000</v>
      </c>
      <c r="AF26" s="3">
        <f t="shared" si="40"/>
        <v>550000</v>
      </c>
      <c r="AG26" s="3">
        <f t="shared" si="40"/>
        <v>550000</v>
      </c>
      <c r="AH26" s="3">
        <f t="shared" si="40"/>
        <v>550000</v>
      </c>
      <c r="AI26" s="3">
        <f t="shared" si="40"/>
        <v>550000</v>
      </c>
      <c r="AJ26" s="3">
        <f t="shared" si="40"/>
        <v>550000</v>
      </c>
      <c r="AK26" s="3">
        <f t="shared" si="40"/>
        <v>550000</v>
      </c>
      <c r="AL26" s="3">
        <f t="shared" si="40"/>
        <v>550000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62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62" s="9" customFormat="1" x14ac:dyDescent="0.2">
      <c r="A28" s="9" t="s">
        <v>34</v>
      </c>
      <c r="B28" s="10"/>
      <c r="C28" s="10">
        <f>0.11*B25/12</f>
        <v>18333.333333333332</v>
      </c>
      <c r="D28" s="10">
        <f>C28</f>
        <v>18333.333333333332</v>
      </c>
      <c r="E28" s="10">
        <f t="shared" ref="E28:N28" si="41">D28</f>
        <v>18333.333333333332</v>
      </c>
      <c r="F28" s="10">
        <f t="shared" si="41"/>
        <v>18333.333333333332</v>
      </c>
      <c r="G28" s="10">
        <f t="shared" si="41"/>
        <v>18333.333333333332</v>
      </c>
      <c r="H28" s="10">
        <f t="shared" si="41"/>
        <v>18333.333333333332</v>
      </c>
      <c r="I28" s="10">
        <f t="shared" si="41"/>
        <v>18333.333333333332</v>
      </c>
      <c r="J28" s="10">
        <f t="shared" si="41"/>
        <v>18333.333333333332</v>
      </c>
      <c r="K28" s="10">
        <f t="shared" si="41"/>
        <v>18333.333333333332</v>
      </c>
      <c r="L28" s="10">
        <f t="shared" si="41"/>
        <v>18333.333333333332</v>
      </c>
      <c r="M28" s="10">
        <f t="shared" si="41"/>
        <v>18333.333333333332</v>
      </c>
      <c r="N28" s="10">
        <f t="shared" si="41"/>
        <v>18333.333333333332</v>
      </c>
      <c r="O28" s="10">
        <f>B25*0.2225/12</f>
        <v>37083.333333333336</v>
      </c>
      <c r="P28" s="10">
        <f>O28</f>
        <v>37083.333333333336</v>
      </c>
      <c r="Q28" s="10">
        <f t="shared" ref="Q28:BJ28" si="42">P28</f>
        <v>37083.333333333336</v>
      </c>
      <c r="R28" s="10">
        <f t="shared" si="42"/>
        <v>37083.333333333336</v>
      </c>
      <c r="S28" s="10">
        <f t="shared" si="42"/>
        <v>37083.333333333336</v>
      </c>
      <c r="T28" s="10">
        <f t="shared" si="42"/>
        <v>37083.333333333336</v>
      </c>
      <c r="U28" s="10">
        <f t="shared" si="42"/>
        <v>37083.333333333336</v>
      </c>
      <c r="V28" s="10">
        <f t="shared" si="42"/>
        <v>37083.333333333336</v>
      </c>
      <c r="W28" s="10">
        <f t="shared" si="42"/>
        <v>37083.333333333336</v>
      </c>
      <c r="X28" s="10">
        <f t="shared" si="42"/>
        <v>37083.333333333336</v>
      </c>
      <c r="Y28" s="10">
        <f t="shared" si="42"/>
        <v>37083.333333333336</v>
      </c>
      <c r="Z28" s="10">
        <f t="shared" si="42"/>
        <v>37083.333333333336</v>
      </c>
      <c r="AA28" s="10">
        <f t="shared" si="42"/>
        <v>37083.333333333336</v>
      </c>
      <c r="AB28" s="10">
        <f t="shared" si="42"/>
        <v>37083.333333333336</v>
      </c>
      <c r="AC28" s="10">
        <f t="shared" si="42"/>
        <v>37083.333333333336</v>
      </c>
      <c r="AD28" s="10">
        <f t="shared" si="42"/>
        <v>37083.333333333336</v>
      </c>
      <c r="AE28" s="10">
        <f t="shared" si="42"/>
        <v>37083.333333333336</v>
      </c>
      <c r="AF28" s="10">
        <f t="shared" si="42"/>
        <v>37083.333333333336</v>
      </c>
      <c r="AG28" s="10">
        <f t="shared" si="42"/>
        <v>37083.333333333336</v>
      </c>
      <c r="AH28" s="10">
        <f t="shared" si="42"/>
        <v>37083.333333333336</v>
      </c>
      <c r="AI28" s="10">
        <f t="shared" si="42"/>
        <v>37083.333333333336</v>
      </c>
      <c r="AJ28" s="10">
        <f t="shared" si="42"/>
        <v>37083.333333333336</v>
      </c>
      <c r="AK28" s="10">
        <f t="shared" si="42"/>
        <v>37083.333333333336</v>
      </c>
      <c r="AL28" s="10">
        <f t="shared" si="42"/>
        <v>37083.333333333336</v>
      </c>
      <c r="AM28" s="10">
        <f t="shared" si="42"/>
        <v>37083.333333333336</v>
      </c>
      <c r="AN28" s="10">
        <f t="shared" si="42"/>
        <v>37083.333333333336</v>
      </c>
      <c r="AO28" s="10">
        <f t="shared" si="42"/>
        <v>37083.333333333336</v>
      </c>
      <c r="AP28" s="10">
        <f t="shared" si="42"/>
        <v>37083.333333333336</v>
      </c>
      <c r="AQ28" s="10">
        <f t="shared" si="42"/>
        <v>37083.333333333336</v>
      </c>
      <c r="AR28" s="10">
        <f t="shared" si="42"/>
        <v>37083.333333333336</v>
      </c>
      <c r="AS28" s="10">
        <f t="shared" si="42"/>
        <v>37083.333333333336</v>
      </c>
      <c r="AT28" s="10">
        <f t="shared" si="42"/>
        <v>37083.333333333336</v>
      </c>
      <c r="AU28" s="10">
        <f t="shared" si="42"/>
        <v>37083.333333333336</v>
      </c>
      <c r="AV28" s="10">
        <f t="shared" si="42"/>
        <v>37083.333333333336</v>
      </c>
      <c r="AW28" s="10">
        <f t="shared" si="42"/>
        <v>37083.333333333336</v>
      </c>
      <c r="AX28" s="10">
        <f t="shared" si="42"/>
        <v>37083.333333333336</v>
      </c>
      <c r="AY28" s="10">
        <f t="shared" si="42"/>
        <v>37083.333333333336</v>
      </c>
      <c r="AZ28" s="10">
        <f t="shared" si="42"/>
        <v>37083.333333333336</v>
      </c>
      <c r="BA28" s="10">
        <f t="shared" si="42"/>
        <v>37083.333333333336</v>
      </c>
      <c r="BB28" s="10">
        <f t="shared" si="42"/>
        <v>37083.333333333336</v>
      </c>
      <c r="BC28" s="10">
        <f t="shared" si="42"/>
        <v>37083.333333333336</v>
      </c>
      <c r="BD28" s="10">
        <f t="shared" si="42"/>
        <v>37083.333333333336</v>
      </c>
      <c r="BE28" s="10">
        <f t="shared" si="42"/>
        <v>37083.333333333336</v>
      </c>
      <c r="BF28" s="10">
        <f t="shared" si="42"/>
        <v>37083.333333333336</v>
      </c>
      <c r="BG28" s="10">
        <f t="shared" si="42"/>
        <v>37083.333333333336</v>
      </c>
      <c r="BH28" s="10">
        <f t="shared" si="42"/>
        <v>37083.333333333336</v>
      </c>
      <c r="BI28" s="10">
        <f t="shared" si="42"/>
        <v>37083.333333333336</v>
      </c>
      <c r="BJ28" s="10">
        <f t="shared" si="42"/>
        <v>37083.333333333336</v>
      </c>
    </row>
    <row r="29" spans="1:62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62" x14ac:dyDescent="0.2">
      <c r="A30" t="s">
        <v>9</v>
      </c>
      <c r="B30" s="3">
        <f>B20-B10</f>
        <v>-2000000</v>
      </c>
      <c r="C30" s="3">
        <f t="shared" ref="C30:BJ30" si="43">C20-C10</f>
        <v>-237057.06429353479</v>
      </c>
      <c r="D30" s="3">
        <f t="shared" si="43"/>
        <v>-236907.73516387827</v>
      </c>
      <c r="E30" s="3">
        <f t="shared" si="43"/>
        <v>-236757.78382951487</v>
      </c>
      <c r="F30" s="3">
        <f t="shared" si="43"/>
        <v>-236607.20769792493</v>
      </c>
      <c r="G30" s="3">
        <f t="shared" si="43"/>
        <v>-236456.00416578673</v>
      </c>
      <c r="H30" s="3">
        <f t="shared" si="43"/>
        <v>-236304.17061893127</v>
      </c>
      <c r="I30" s="3">
        <f t="shared" si="43"/>
        <v>-236151.70443229724</v>
      </c>
      <c r="J30" s="3">
        <f t="shared" si="43"/>
        <v>-235998.60296988557</v>
      </c>
      <c r="K30" s="3">
        <f t="shared" si="43"/>
        <v>-235844.86358471384</v>
      </c>
      <c r="L30" s="3">
        <f t="shared" si="43"/>
        <v>-235690.48361877061</v>
      </c>
      <c r="M30" s="3">
        <f t="shared" si="43"/>
        <v>-235535.46040296924</v>
      </c>
      <c r="N30" s="3">
        <f t="shared" si="43"/>
        <v>-235379.79125710204</v>
      </c>
      <c r="O30" s="3">
        <f t="shared" si="43"/>
        <v>-249473.47348979375</v>
      </c>
      <c r="P30" s="3">
        <f t="shared" si="43"/>
        <v>-249316.504398455</v>
      </c>
      <c r="Q30" s="3">
        <f t="shared" si="43"/>
        <v>-249158.88126923566</v>
      </c>
      <c r="R30" s="3">
        <f t="shared" si="43"/>
        <v>-249000.60137697787</v>
      </c>
      <c r="S30" s="3">
        <f t="shared" si="43"/>
        <v>-248841.66198516905</v>
      </c>
      <c r="T30" s="3">
        <f t="shared" si="43"/>
        <v>-248682.06034589431</v>
      </c>
      <c r="U30" s="3">
        <f t="shared" si="43"/>
        <v>-248521.79369978936</v>
      </c>
      <c r="V30" s="3">
        <f t="shared" si="43"/>
        <v>-248360.85927599223</v>
      </c>
      <c r="W30" s="3">
        <f t="shared" si="43"/>
        <v>-248199.25429209595</v>
      </c>
      <c r="X30" s="3">
        <f t="shared" si="43"/>
        <v>-248036.97595410014</v>
      </c>
      <c r="Y30" s="3">
        <f t="shared" si="43"/>
        <v>-247874.02145636265</v>
      </c>
      <c r="Z30" s="3">
        <f t="shared" si="43"/>
        <v>-247710.38798155126</v>
      </c>
      <c r="AA30" s="3">
        <f t="shared" si="43"/>
        <v>-247546.07270059481</v>
      </c>
      <c r="AB30" s="3">
        <f t="shared" si="43"/>
        <v>-247381.07277263439</v>
      </c>
      <c r="AC30" s="3">
        <f t="shared" si="43"/>
        <v>-247215.38534497411</v>
      </c>
      <c r="AD30" s="3">
        <f t="shared" si="43"/>
        <v>-247049.00755303193</v>
      </c>
      <c r="AE30" s="3">
        <f t="shared" si="43"/>
        <v>-246881.93652029004</v>
      </c>
      <c r="AF30" s="3">
        <f t="shared" si="43"/>
        <v>-246714.16935824498</v>
      </c>
      <c r="AG30" s="3">
        <f t="shared" si="43"/>
        <v>-246545.70316635809</v>
      </c>
      <c r="AH30" s="3">
        <f t="shared" si="43"/>
        <v>-246376.53503200505</v>
      </c>
      <c r="AI30" s="3">
        <f t="shared" si="43"/>
        <v>-246206.6620304255</v>
      </c>
      <c r="AJ30" s="3">
        <f t="shared" si="43"/>
        <v>-246036.0812246727</v>
      </c>
      <c r="AK30" s="3">
        <f t="shared" si="43"/>
        <v>-245864.7896655626</v>
      </c>
      <c r="AL30" s="3">
        <f t="shared" si="43"/>
        <v>-245692.78439162287</v>
      </c>
      <c r="AM30" s="3">
        <f t="shared" si="43"/>
        <v>199979.93757095825</v>
      </c>
      <c r="AN30" s="3">
        <f t="shared" si="43"/>
        <v>200153.37920838347</v>
      </c>
      <c r="AO30" s="3">
        <f t="shared" si="43"/>
        <v>200327.54351929799</v>
      </c>
      <c r="AP30" s="3">
        <f t="shared" si="43"/>
        <v>200502.43351484128</v>
      </c>
      <c r="AQ30" s="3">
        <f t="shared" si="43"/>
        <v>200678.05221869936</v>
      </c>
      <c r="AR30" s="3">
        <f t="shared" si="43"/>
        <v>200854.40266715683</v>
      </c>
      <c r="AS30" s="3">
        <f t="shared" si="43"/>
        <v>201031.48790914955</v>
      </c>
      <c r="AT30" s="3">
        <f t="shared" si="43"/>
        <v>201209.31100631724</v>
      </c>
      <c r="AU30" s="3">
        <f t="shared" si="43"/>
        <v>201387.87503305648</v>
      </c>
      <c r="AV30" s="3">
        <f t="shared" si="43"/>
        <v>201567.18307657377</v>
      </c>
      <c r="AW30" s="3">
        <f t="shared" si="43"/>
        <v>201747.23823693907</v>
      </c>
      <c r="AX30" s="3">
        <f t="shared" si="43"/>
        <v>201928.04362713921</v>
      </c>
      <c r="AY30" s="3">
        <f t="shared" si="43"/>
        <v>-28183.333333333328</v>
      </c>
      <c r="AZ30" s="3">
        <f t="shared" si="43"/>
        <v>-28183.333333333328</v>
      </c>
      <c r="BA30" s="3">
        <f t="shared" si="43"/>
        <v>-28183.333333333328</v>
      </c>
      <c r="BB30" s="3">
        <f t="shared" si="43"/>
        <v>-28183.333333333328</v>
      </c>
      <c r="BC30" s="3">
        <f t="shared" si="43"/>
        <v>-28183.333333333328</v>
      </c>
      <c r="BD30" s="3">
        <f t="shared" si="43"/>
        <v>-28183.333333333328</v>
      </c>
      <c r="BE30" s="3">
        <f t="shared" si="43"/>
        <v>-28183.333333333328</v>
      </c>
      <c r="BF30" s="3">
        <f t="shared" si="43"/>
        <v>-28183.333333333328</v>
      </c>
      <c r="BG30" s="3">
        <f t="shared" si="43"/>
        <v>-28183.333333333328</v>
      </c>
      <c r="BH30" s="3">
        <f t="shared" si="43"/>
        <v>-28183.333333333328</v>
      </c>
      <c r="BI30" s="3">
        <f t="shared" si="43"/>
        <v>-28183.333333333328</v>
      </c>
      <c r="BJ30" s="3">
        <f t="shared" si="43"/>
        <v>-28183.333333333328</v>
      </c>
    </row>
    <row r="31" spans="1:62" x14ac:dyDescent="0.2">
      <c r="A31" t="s">
        <v>12</v>
      </c>
      <c r="B31" s="3">
        <f>B30/(1+$D$2)^B8</f>
        <v>-2000000</v>
      </c>
      <c r="C31" s="3">
        <f t="shared" ref="C31:BJ31" si="44">C30/(1+$D$2)^C8</f>
        <v>-236073.42502260726</v>
      </c>
      <c r="D31" s="3">
        <f t="shared" si="44"/>
        <v>-234945.77478761366</v>
      </c>
      <c r="E31" s="3">
        <f t="shared" si="44"/>
        <v>-233822.80359923825</v>
      </c>
      <c r="F31" s="3">
        <f t="shared" si="44"/>
        <v>-232704.49204234991</v>
      </c>
      <c r="G31" s="3">
        <f t="shared" si="44"/>
        <v>-231590.82078237817</v>
      </c>
      <c r="H31" s="3">
        <f t="shared" si="44"/>
        <v>-230481.77056497888</v>
      </c>
      <c r="I31" s="3">
        <f t="shared" si="44"/>
        <v>-229377.32221570151</v>
      </c>
      <c r="J31" s="3">
        <f t="shared" si="44"/>
        <v>-228277.45663965776</v>
      </c>
      <c r="K31" s="3">
        <f t="shared" si="44"/>
        <v>-227182.15482119092</v>
      </c>
      <c r="L31" s="3">
        <f t="shared" si="44"/>
        <v>-226091.3978235476</v>
      </c>
      <c r="M31" s="3">
        <f t="shared" si="44"/>
        <v>-225005.16678855009</v>
      </c>
      <c r="N31" s="3">
        <f t="shared" si="44"/>
        <v>-223923.44293627041</v>
      </c>
      <c r="O31" s="3">
        <f t="shared" si="44"/>
        <v>-236346.38427192037</v>
      </c>
      <c r="P31" s="3">
        <f t="shared" si="44"/>
        <v>-235217.6014259338</v>
      </c>
      <c r="Q31" s="3">
        <f t="shared" si="44"/>
        <v>-234093.502326196</v>
      </c>
      <c r="R31" s="3">
        <f t="shared" si="44"/>
        <v>-232974.0675380755</v>
      </c>
      <c r="S31" s="3">
        <f t="shared" si="44"/>
        <v>-231859.27770758205</v>
      </c>
      <c r="T31" s="3">
        <f t="shared" si="44"/>
        <v>-230749.11356103251</v>
      </c>
      <c r="U31" s="3">
        <f t="shared" si="44"/>
        <v>-229643.55590471765</v>
      </c>
      <c r="V31" s="3">
        <f t="shared" si="44"/>
        <v>-228542.58562457006</v>
      </c>
      <c r="W31" s="3">
        <f t="shared" si="44"/>
        <v>-227446.18368583388</v>
      </c>
      <c r="X31" s="3">
        <f t="shared" si="44"/>
        <v>-226354.33113273565</v>
      </c>
      <c r="Y31" s="3">
        <f t="shared" si="44"/>
        <v>-225267.00908815637</v>
      </c>
      <c r="Z31" s="3">
        <f t="shared" si="44"/>
        <v>-224184.19875330577</v>
      </c>
      <c r="AA31" s="3">
        <f t="shared" si="44"/>
        <v>-223105.88140739643</v>
      </c>
      <c r="AB31" s="3">
        <f t="shared" si="44"/>
        <v>-222032.03840732065</v>
      </c>
      <c r="AC31" s="3">
        <f t="shared" si="44"/>
        <v>-220962.65118732827</v>
      </c>
      <c r="AD31" s="3">
        <f t="shared" si="44"/>
        <v>-219897.70125870511</v>
      </c>
      <c r="AE31" s="3">
        <f t="shared" si="44"/>
        <v>-218837.17020945391</v>
      </c>
      <c r="AF31" s="3">
        <f t="shared" si="44"/>
        <v>-217781.03970397543</v>
      </c>
      <c r="AG31" s="3">
        <f t="shared" si="44"/>
        <v>-216729.29148275199</v>
      </c>
      <c r="AH31" s="3">
        <f t="shared" si="44"/>
        <v>-215681.90736203175</v>
      </c>
      <c r="AI31" s="3">
        <f t="shared" si="44"/>
        <v>-214638.86923351354</v>
      </c>
      <c r="AJ31" s="3">
        <f t="shared" si="44"/>
        <v>-213600.15906403487</v>
      </c>
      <c r="AK31" s="3">
        <f t="shared" si="44"/>
        <v>-212565.75889525938</v>
      </c>
      <c r="AL31" s="3">
        <f t="shared" si="44"/>
        <v>-211535.65084336684</v>
      </c>
      <c r="AM31" s="3">
        <f t="shared" si="44"/>
        <v>171463.54422114621</v>
      </c>
      <c r="AN31" s="3">
        <f t="shared" si="44"/>
        <v>170900.1696874935</v>
      </c>
      <c r="AO31" s="3">
        <f t="shared" si="44"/>
        <v>170339.13280750741</v>
      </c>
      <c r="AP31" s="3">
        <f t="shared" si="44"/>
        <v>169780.42388138021</v>
      </c>
      <c r="AQ31" s="3">
        <f t="shared" si="44"/>
        <v>169224.0332495523</v>
      </c>
      <c r="AR31" s="3">
        <f t="shared" si="44"/>
        <v>168669.95129254519</v>
      </c>
      <c r="AS31" s="3">
        <f t="shared" si="44"/>
        <v>168118.16843079543</v>
      </c>
      <c r="AT31" s="3">
        <f t="shared" si="44"/>
        <v>167568.67512448857</v>
      </c>
      <c r="AU31" s="3">
        <f t="shared" si="44"/>
        <v>167021.4618733947</v>
      </c>
      <c r="AV31" s="3">
        <f t="shared" si="44"/>
        <v>166476.5192167036</v>
      </c>
      <c r="AW31" s="3">
        <f t="shared" si="44"/>
        <v>165933.83773286184</v>
      </c>
      <c r="AX31" s="3">
        <f t="shared" si="44"/>
        <v>165393.40803940955</v>
      </c>
      <c r="AY31" s="3">
        <f t="shared" si="44"/>
        <v>-22988.366632707344</v>
      </c>
      <c r="AZ31" s="3">
        <f t="shared" si="44"/>
        <v>-22892.979219293622</v>
      </c>
      <c r="BA31" s="3">
        <f t="shared" si="44"/>
        <v>-22797.987604275804</v>
      </c>
      <c r="BB31" s="3">
        <f t="shared" si="44"/>
        <v>-22703.390145336896</v>
      </c>
      <c r="BC31" s="3">
        <f t="shared" si="44"/>
        <v>-22609.185206974504</v>
      </c>
      <c r="BD31" s="3">
        <f t="shared" si="44"/>
        <v>-22515.371160472536</v>
      </c>
      <c r="BE31" s="3">
        <f t="shared" si="44"/>
        <v>-22421.946383873059</v>
      </c>
      <c r="BF31" s="3">
        <f t="shared" si="44"/>
        <v>-22328.90926194828</v>
      </c>
      <c r="BG31" s="3">
        <f t="shared" si="44"/>
        <v>-22236.258186172563</v>
      </c>
      <c r="BH31" s="3">
        <f t="shared" si="44"/>
        <v>-22143.991554694661</v>
      </c>
      <c r="BI31" s="3">
        <f t="shared" si="44"/>
        <v>-22052.107772310042</v>
      </c>
      <c r="BJ31" s="3">
        <f t="shared" si="44"/>
        <v>-21960.605250433237</v>
      </c>
    </row>
    <row r="32" spans="1:62" x14ac:dyDescent="0.2">
      <c r="B32" s="3">
        <f>SUM(B31:BJ31)</f>
        <v>-8378283.7309204983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x14ac:dyDescent="0.2">
      <c r="A35" t="s">
        <v>23</v>
      </c>
      <c r="B35" s="3">
        <v>1</v>
      </c>
      <c r="C35" s="3">
        <f>B35+1</f>
        <v>2</v>
      </c>
      <c r="D35" s="3">
        <f t="shared" ref="D35:AW35" si="45">C35+1</f>
        <v>3</v>
      </c>
      <c r="E35" s="3">
        <f t="shared" si="45"/>
        <v>4</v>
      </c>
      <c r="F35" s="3">
        <f t="shared" si="45"/>
        <v>5</v>
      </c>
      <c r="G35" s="3">
        <f t="shared" si="45"/>
        <v>6</v>
      </c>
      <c r="H35" s="3">
        <f t="shared" si="45"/>
        <v>7</v>
      </c>
      <c r="I35" s="3">
        <f t="shared" si="45"/>
        <v>8</v>
      </c>
      <c r="J35" s="3">
        <f t="shared" si="45"/>
        <v>9</v>
      </c>
      <c r="K35" s="3">
        <f t="shared" si="45"/>
        <v>10</v>
      </c>
      <c r="L35" s="3">
        <f t="shared" si="45"/>
        <v>11</v>
      </c>
      <c r="M35" s="3">
        <f t="shared" si="45"/>
        <v>12</v>
      </c>
      <c r="N35" s="3">
        <f t="shared" si="45"/>
        <v>13</v>
      </c>
      <c r="O35" s="3">
        <f t="shared" si="45"/>
        <v>14</v>
      </c>
      <c r="P35" s="3">
        <f t="shared" si="45"/>
        <v>15</v>
      </c>
      <c r="Q35" s="3">
        <f t="shared" si="45"/>
        <v>16</v>
      </c>
      <c r="R35" s="3">
        <f t="shared" si="45"/>
        <v>17</v>
      </c>
      <c r="S35" s="3">
        <f t="shared" si="45"/>
        <v>18</v>
      </c>
      <c r="T35" s="3">
        <f t="shared" si="45"/>
        <v>19</v>
      </c>
      <c r="U35" s="3">
        <f t="shared" si="45"/>
        <v>20</v>
      </c>
      <c r="V35" s="3">
        <f t="shared" si="45"/>
        <v>21</v>
      </c>
      <c r="W35" s="3">
        <f t="shared" si="45"/>
        <v>22</v>
      </c>
      <c r="X35" s="3">
        <f t="shared" si="45"/>
        <v>23</v>
      </c>
      <c r="Y35" s="3">
        <f t="shared" si="45"/>
        <v>24</v>
      </c>
      <c r="Z35" s="3">
        <f t="shared" si="45"/>
        <v>25</v>
      </c>
      <c r="AA35" s="3">
        <f t="shared" si="45"/>
        <v>26</v>
      </c>
      <c r="AB35" s="3">
        <f t="shared" si="45"/>
        <v>27</v>
      </c>
      <c r="AC35" s="3">
        <f t="shared" si="45"/>
        <v>28</v>
      </c>
      <c r="AD35" s="3">
        <f t="shared" si="45"/>
        <v>29</v>
      </c>
      <c r="AE35" s="3">
        <f t="shared" si="45"/>
        <v>30</v>
      </c>
      <c r="AF35" s="3">
        <f t="shared" si="45"/>
        <v>31</v>
      </c>
      <c r="AG35" s="3">
        <f t="shared" si="45"/>
        <v>32</v>
      </c>
      <c r="AH35" s="3">
        <f t="shared" si="45"/>
        <v>33</v>
      </c>
      <c r="AI35" s="3">
        <f t="shared" si="45"/>
        <v>34</v>
      </c>
      <c r="AJ35" s="3">
        <f t="shared" si="45"/>
        <v>35</v>
      </c>
      <c r="AK35" s="3">
        <f t="shared" si="45"/>
        <v>36</v>
      </c>
      <c r="AL35" s="3">
        <f t="shared" si="45"/>
        <v>37</v>
      </c>
      <c r="AM35" s="3">
        <f t="shared" si="45"/>
        <v>38</v>
      </c>
      <c r="AN35" s="3">
        <f t="shared" si="45"/>
        <v>39</v>
      </c>
      <c r="AO35" s="3">
        <f t="shared" si="45"/>
        <v>40</v>
      </c>
      <c r="AP35" s="3">
        <f t="shared" si="45"/>
        <v>41</v>
      </c>
      <c r="AQ35" s="3">
        <f t="shared" si="45"/>
        <v>42</v>
      </c>
      <c r="AR35" s="3">
        <f t="shared" si="45"/>
        <v>43</v>
      </c>
      <c r="AS35" s="3">
        <f t="shared" si="45"/>
        <v>44</v>
      </c>
      <c r="AT35" s="3">
        <f t="shared" si="45"/>
        <v>45</v>
      </c>
      <c r="AU35" s="3">
        <f t="shared" si="45"/>
        <v>46</v>
      </c>
      <c r="AV35" s="3">
        <f t="shared" si="45"/>
        <v>47</v>
      </c>
      <c r="AW35" s="3">
        <f t="shared" si="45"/>
        <v>48</v>
      </c>
      <c r="AX35" s="3"/>
    </row>
    <row r="36" spans="1:50" x14ac:dyDescent="0.2">
      <c r="A36" t="s">
        <v>24</v>
      </c>
      <c r="B36" s="3">
        <f>B12</f>
        <v>10000000</v>
      </c>
      <c r="C36" s="3">
        <f>B40</f>
        <v>9811373.7309602015</v>
      </c>
      <c r="D36" s="3">
        <f t="shared" ref="D36:AW36" si="46">C40</f>
        <v>9621961.5191327371</v>
      </c>
      <c r="E36" s="3">
        <f t="shared" si="46"/>
        <v>9431760.0897559915</v>
      </c>
      <c r="F36" s="3">
        <f t="shared" si="46"/>
        <v>9240766.1544235088</v>
      </c>
      <c r="G36" s="3">
        <f t="shared" si="46"/>
        <v>9048976.4110271409</v>
      </c>
      <c r="H36" s="3">
        <f t="shared" si="46"/>
        <v>8856387.5436999556</v>
      </c>
      <c r="I36" s="3">
        <f t="shared" si="46"/>
        <v>8662996.222758906</v>
      </c>
      <c r="J36" s="3">
        <f t="shared" si="46"/>
        <v>8468799.1046472695</v>
      </c>
      <c r="K36" s="3">
        <f t="shared" si="46"/>
        <v>8273792.8318768349</v>
      </c>
      <c r="L36" s="3">
        <f t="shared" si="46"/>
        <v>8077974.0329698566</v>
      </c>
      <c r="M36" s="3">
        <f t="shared" si="46"/>
        <v>7881339.3224007655</v>
      </c>
      <c r="N36" s="3">
        <f t="shared" si="46"/>
        <v>7683885.3005376365</v>
      </c>
      <c r="O36" s="3">
        <f t="shared" si="46"/>
        <v>7485608.5535834115</v>
      </c>
      <c r="P36" s="3">
        <f t="shared" si="46"/>
        <v>7286505.6535168774</v>
      </c>
      <c r="Q36" s="3">
        <f t="shared" si="46"/>
        <v>7086573.1580333989</v>
      </c>
      <c r="R36" s="3">
        <f t="shared" si="46"/>
        <v>6885807.6104854066</v>
      </c>
      <c r="S36" s="3">
        <f t="shared" si="46"/>
        <v>6684205.5398226306</v>
      </c>
      <c r="T36" s="3">
        <f t="shared" si="46"/>
        <v>6481763.4605320934</v>
      </c>
      <c r="U36" s="3">
        <f t="shared" si="46"/>
        <v>6278477.8725778451</v>
      </c>
      <c r="V36" s="3">
        <f t="shared" si="46"/>
        <v>6074345.2613404542</v>
      </c>
      <c r="W36" s="3">
        <f t="shared" si="46"/>
        <v>5869362.0975562409</v>
      </c>
      <c r="X36" s="3">
        <f t="shared" si="46"/>
        <v>5663524.8372562602</v>
      </c>
      <c r="Y36" s="3">
        <f t="shared" si="46"/>
        <v>5456829.9217050299</v>
      </c>
      <c r="Z36" s="3">
        <f t="shared" si="46"/>
        <v>5249273.7773390021</v>
      </c>
      <c r="AA36" s="3">
        <f t="shared" si="46"/>
        <v>5040852.8157047825</v>
      </c>
      <c r="AB36" s="3">
        <f t="shared" si="46"/>
        <v>4831563.4333970873</v>
      </c>
      <c r="AC36" s="3">
        <f t="shared" si="46"/>
        <v>4621402.0119964434</v>
      </c>
      <c r="AD36" s="3">
        <f t="shared" si="46"/>
        <v>4410364.9180066297</v>
      </c>
      <c r="AE36" s="3">
        <f t="shared" si="46"/>
        <v>4198448.5027918592</v>
      </c>
      <c r="AF36" s="3">
        <f t="shared" si="46"/>
        <v>3985649.1025136933</v>
      </c>
      <c r="AG36" s="3">
        <f t="shared" si="46"/>
        <v>3771963.0380677017</v>
      </c>
      <c r="AH36" s="3">
        <f t="shared" si="46"/>
        <v>3557386.6150198518</v>
      </c>
      <c r="AI36" s="3">
        <f t="shared" si="46"/>
        <v>3341916.1235426362</v>
      </c>
      <c r="AJ36" s="3">
        <f t="shared" si="46"/>
        <v>3125547.8383509321</v>
      </c>
      <c r="AK36" s="3">
        <f t="shared" si="46"/>
        <v>2908278.0186375957</v>
      </c>
      <c r="AL36" s="3">
        <f t="shared" si="46"/>
        <v>2690102.9080087873</v>
      </c>
      <c r="AM36" s="3">
        <f t="shared" si="46"/>
        <v>2471018.7344190255</v>
      </c>
      <c r="AN36" s="3">
        <f t="shared" si="46"/>
        <v>2251021.7101059728</v>
      </c>
      <c r="AO36" s="3">
        <f t="shared" si="46"/>
        <v>2030108.0315249492</v>
      </c>
      <c r="AP36" s="3">
        <f t="shared" si="46"/>
        <v>1808273.8792831714</v>
      </c>
      <c r="AQ36" s="3">
        <f t="shared" si="46"/>
        <v>1585515.4180737194</v>
      </c>
      <c r="AR36" s="3">
        <f t="shared" si="46"/>
        <v>1361828.796609228</v>
      </c>
      <c r="AS36" s="3">
        <f t="shared" si="46"/>
        <v>1137210.1475553012</v>
      </c>
      <c r="AT36" s="3">
        <f t="shared" si="46"/>
        <v>911655.5874636498</v>
      </c>
      <c r="AU36" s="3">
        <f t="shared" si="46"/>
        <v>685161.21670494985</v>
      </c>
      <c r="AV36" s="3">
        <f t="shared" si="46"/>
        <v>457723.11940142198</v>
      </c>
      <c r="AW36" s="3">
        <f t="shared" si="46"/>
        <v>229337.36335912938</v>
      </c>
      <c r="AX36" s="3"/>
    </row>
    <row r="37" spans="1:50" x14ac:dyDescent="0.2">
      <c r="A37" t="s">
        <v>25</v>
      </c>
      <c r="B37" s="3">
        <f>-PMT(D2,D7,B36)</f>
        <v>230292.93570646518</v>
      </c>
      <c r="C37" s="3">
        <f>B37</f>
        <v>230292.93570646518</v>
      </c>
      <c r="D37" s="3">
        <f>C37</f>
        <v>230292.93570646518</v>
      </c>
      <c r="E37" s="3">
        <f t="shared" ref="E37:AW37" si="47">D37</f>
        <v>230292.93570646518</v>
      </c>
      <c r="F37" s="3">
        <f t="shared" si="47"/>
        <v>230292.93570646518</v>
      </c>
      <c r="G37" s="3">
        <f t="shared" si="47"/>
        <v>230292.93570646518</v>
      </c>
      <c r="H37" s="3">
        <f t="shared" si="47"/>
        <v>230292.93570646518</v>
      </c>
      <c r="I37" s="3">
        <f t="shared" si="47"/>
        <v>230292.93570646518</v>
      </c>
      <c r="J37" s="3">
        <f t="shared" si="47"/>
        <v>230292.93570646518</v>
      </c>
      <c r="K37" s="3">
        <f t="shared" si="47"/>
        <v>230292.93570646518</v>
      </c>
      <c r="L37" s="3">
        <f t="shared" si="47"/>
        <v>230292.93570646518</v>
      </c>
      <c r="M37" s="3">
        <f t="shared" si="47"/>
        <v>230292.93570646518</v>
      </c>
      <c r="N37" s="3">
        <f t="shared" si="47"/>
        <v>230292.93570646518</v>
      </c>
      <c r="O37" s="3">
        <f t="shared" si="47"/>
        <v>230292.93570646518</v>
      </c>
      <c r="P37" s="3">
        <f t="shared" si="47"/>
        <v>230292.93570646518</v>
      </c>
      <c r="Q37" s="3">
        <f t="shared" si="47"/>
        <v>230292.93570646518</v>
      </c>
      <c r="R37" s="3">
        <f t="shared" si="47"/>
        <v>230292.93570646518</v>
      </c>
      <c r="S37" s="3">
        <f t="shared" si="47"/>
        <v>230292.93570646518</v>
      </c>
      <c r="T37" s="3">
        <f t="shared" si="47"/>
        <v>230292.93570646518</v>
      </c>
      <c r="U37" s="3">
        <f t="shared" si="47"/>
        <v>230292.93570646518</v>
      </c>
      <c r="V37" s="3">
        <f t="shared" si="47"/>
        <v>230292.93570646518</v>
      </c>
      <c r="W37" s="3">
        <f t="shared" si="47"/>
        <v>230292.93570646518</v>
      </c>
      <c r="X37" s="3">
        <f t="shared" si="47"/>
        <v>230292.93570646518</v>
      </c>
      <c r="Y37" s="3">
        <f t="shared" si="47"/>
        <v>230292.93570646518</v>
      </c>
      <c r="Z37" s="3">
        <f t="shared" si="47"/>
        <v>230292.93570646518</v>
      </c>
      <c r="AA37" s="3">
        <f t="shared" si="47"/>
        <v>230292.93570646518</v>
      </c>
      <c r="AB37" s="3">
        <f t="shared" si="47"/>
        <v>230292.93570646518</v>
      </c>
      <c r="AC37" s="3">
        <f t="shared" si="47"/>
        <v>230292.93570646518</v>
      </c>
      <c r="AD37" s="3">
        <f t="shared" si="47"/>
        <v>230292.93570646518</v>
      </c>
      <c r="AE37" s="3">
        <f t="shared" si="47"/>
        <v>230292.93570646518</v>
      </c>
      <c r="AF37" s="3">
        <f t="shared" si="47"/>
        <v>230292.93570646518</v>
      </c>
      <c r="AG37" s="3">
        <f t="shared" si="47"/>
        <v>230292.93570646518</v>
      </c>
      <c r="AH37" s="3">
        <f t="shared" si="47"/>
        <v>230292.93570646518</v>
      </c>
      <c r="AI37" s="3">
        <f t="shared" si="47"/>
        <v>230292.93570646518</v>
      </c>
      <c r="AJ37" s="3">
        <f t="shared" si="47"/>
        <v>230292.93570646518</v>
      </c>
      <c r="AK37" s="3">
        <f t="shared" si="47"/>
        <v>230292.93570646518</v>
      </c>
      <c r="AL37" s="3">
        <f t="shared" si="47"/>
        <v>230292.93570646518</v>
      </c>
      <c r="AM37" s="3">
        <f t="shared" si="47"/>
        <v>230292.93570646518</v>
      </c>
      <c r="AN37" s="3">
        <f t="shared" si="47"/>
        <v>230292.93570646518</v>
      </c>
      <c r="AO37" s="3">
        <f t="shared" si="47"/>
        <v>230292.93570646518</v>
      </c>
      <c r="AP37" s="3">
        <f t="shared" si="47"/>
        <v>230292.93570646518</v>
      </c>
      <c r="AQ37" s="3">
        <f t="shared" si="47"/>
        <v>230292.93570646518</v>
      </c>
      <c r="AR37" s="3">
        <f t="shared" si="47"/>
        <v>230292.93570646518</v>
      </c>
      <c r="AS37" s="3">
        <f t="shared" si="47"/>
        <v>230292.93570646518</v>
      </c>
      <c r="AT37" s="3">
        <f t="shared" si="47"/>
        <v>230292.93570646518</v>
      </c>
      <c r="AU37" s="3">
        <f t="shared" si="47"/>
        <v>230292.93570646518</v>
      </c>
      <c r="AV37" s="3">
        <f t="shared" si="47"/>
        <v>230292.93570646518</v>
      </c>
      <c r="AW37" s="3">
        <f t="shared" si="47"/>
        <v>230292.93570646518</v>
      </c>
      <c r="AX37" s="3"/>
    </row>
    <row r="38" spans="1:50" x14ac:dyDescent="0.2">
      <c r="A38" t="s">
        <v>26</v>
      </c>
      <c r="B38" s="3">
        <f>B36*$D$2</f>
        <v>41666.666666666664</v>
      </c>
      <c r="C38" s="3">
        <f>C36*$D$2</f>
        <v>40880.723879000841</v>
      </c>
      <c r="D38" s="3">
        <f t="shared" ref="D38:AW38" si="48">D36*$D$2</f>
        <v>40091.506329719734</v>
      </c>
      <c r="E38" s="3">
        <f t="shared" si="48"/>
        <v>39299.000373983297</v>
      </c>
      <c r="F38" s="3">
        <f t="shared" si="48"/>
        <v>38503.192310097955</v>
      </c>
      <c r="G38" s="3">
        <f t="shared" si="48"/>
        <v>37704.06837927975</v>
      </c>
      <c r="H38" s="3">
        <f t="shared" si="48"/>
        <v>36901.614765416482</v>
      </c>
      <c r="I38" s="3">
        <f t="shared" si="48"/>
        <v>36095.817594828775</v>
      </c>
      <c r="J38" s="3">
        <f t="shared" si="48"/>
        <v>35286.66293603029</v>
      </c>
      <c r="K38" s="3">
        <f t="shared" si="48"/>
        <v>34474.136799486812</v>
      </c>
      <c r="L38" s="3">
        <f t="shared" si="48"/>
        <v>33658.2251373744</v>
      </c>
      <c r="M38" s="3">
        <f t="shared" si="48"/>
        <v>32838.913843336522</v>
      </c>
      <c r="N38" s="3">
        <f t="shared" si="48"/>
        <v>32016.188752240152</v>
      </c>
      <c r="O38" s="3">
        <f t="shared" si="48"/>
        <v>31190.03563993088</v>
      </c>
      <c r="P38" s="3">
        <f t="shared" si="48"/>
        <v>30360.440222986988</v>
      </c>
      <c r="Q38" s="3">
        <f t="shared" si="48"/>
        <v>29527.388158472495</v>
      </c>
      <c r="R38" s="3">
        <f t="shared" si="48"/>
        <v>28690.865043689195</v>
      </c>
      <c r="S38" s="3">
        <f t="shared" si="48"/>
        <v>27850.856415927628</v>
      </c>
      <c r="T38" s="3">
        <f t="shared" si="48"/>
        <v>27007.347752217054</v>
      </c>
      <c r="U38" s="3">
        <f t="shared" si="48"/>
        <v>26160.324469074356</v>
      </c>
      <c r="V38" s="3">
        <f t="shared" si="48"/>
        <v>25309.771922251894</v>
      </c>
      <c r="W38" s="3">
        <f t="shared" si="48"/>
        <v>24455.675406484337</v>
      </c>
      <c r="X38" s="3">
        <f t="shared" si="48"/>
        <v>23598.020155234419</v>
      </c>
      <c r="Y38" s="3">
        <f t="shared" si="48"/>
        <v>22736.791340437623</v>
      </c>
      <c r="Z38" s="3">
        <f t="shared" si="48"/>
        <v>21871.974072245841</v>
      </c>
      <c r="AA38" s="3">
        <f t="shared" si="48"/>
        <v>21003.553398769927</v>
      </c>
      <c r="AB38" s="3">
        <f t="shared" si="48"/>
        <v>20131.514305821198</v>
      </c>
      <c r="AC38" s="3">
        <f t="shared" si="48"/>
        <v>19255.841716651848</v>
      </c>
      <c r="AD38" s="3">
        <f t="shared" si="48"/>
        <v>18376.520491694289</v>
      </c>
      <c r="AE38" s="3">
        <f t="shared" si="48"/>
        <v>17493.535428299412</v>
      </c>
      <c r="AF38" s="3">
        <f t="shared" si="48"/>
        <v>16606.871260473723</v>
      </c>
      <c r="AG38" s="3">
        <f t="shared" si="48"/>
        <v>15716.512658615424</v>
      </c>
      <c r="AH38" s="3">
        <f t="shared" si="48"/>
        <v>14822.444229249382</v>
      </c>
      <c r="AI38" s="3">
        <f t="shared" si="48"/>
        <v>13924.650514760984</v>
      </c>
      <c r="AJ38" s="3">
        <f t="shared" si="48"/>
        <v>13023.115993128884</v>
      </c>
      <c r="AK38" s="3">
        <f t="shared" si="48"/>
        <v>12117.825077656649</v>
      </c>
      <c r="AL38" s="3">
        <f t="shared" si="48"/>
        <v>11208.762116703281</v>
      </c>
      <c r="AM38" s="3">
        <f t="shared" si="48"/>
        <v>10295.911393412605</v>
      </c>
      <c r="AN38" s="3">
        <f t="shared" si="48"/>
        <v>9379.2571254415525</v>
      </c>
      <c r="AO38" s="3">
        <f t="shared" si="48"/>
        <v>8458.7834646872889</v>
      </c>
      <c r="AP38" s="3">
        <f t="shared" si="48"/>
        <v>7534.4744970132142</v>
      </c>
      <c r="AQ38" s="3">
        <f t="shared" si="48"/>
        <v>6606.3142419738306</v>
      </c>
      <c r="AR38" s="3">
        <f t="shared" si="48"/>
        <v>5674.2866525384497</v>
      </c>
      <c r="AS38" s="3">
        <f t="shared" si="48"/>
        <v>4738.3756148137545</v>
      </c>
      <c r="AT38" s="3">
        <f t="shared" si="48"/>
        <v>3798.5649477652073</v>
      </c>
      <c r="AU38" s="3">
        <f t="shared" si="48"/>
        <v>2854.838402937291</v>
      </c>
      <c r="AV38" s="3">
        <f t="shared" si="48"/>
        <v>1907.1796641725916</v>
      </c>
      <c r="AW38" s="3">
        <f t="shared" si="48"/>
        <v>955.57234732970574</v>
      </c>
      <c r="AX38" s="3"/>
    </row>
    <row r="39" spans="1:50" x14ac:dyDescent="0.2">
      <c r="A39" t="s">
        <v>18</v>
      </c>
      <c r="B39" s="3">
        <f>B37-B38</f>
        <v>188626.26903979853</v>
      </c>
      <c r="C39" s="3">
        <f t="shared" ref="C39:AW39" si="49">C37-C38</f>
        <v>189412.21182746434</v>
      </c>
      <c r="D39" s="3">
        <f t="shared" si="49"/>
        <v>190201.42937674545</v>
      </c>
      <c r="E39" s="3">
        <f t="shared" si="49"/>
        <v>190993.93533248189</v>
      </c>
      <c r="F39" s="3">
        <f t="shared" si="49"/>
        <v>191789.74339636724</v>
      </c>
      <c r="G39" s="3">
        <f t="shared" si="49"/>
        <v>192588.86732718543</v>
      </c>
      <c r="H39" s="3">
        <f t="shared" si="49"/>
        <v>193391.3209410487</v>
      </c>
      <c r="I39" s="3">
        <f t="shared" si="49"/>
        <v>194197.1181116364</v>
      </c>
      <c r="J39" s="3">
        <f t="shared" si="49"/>
        <v>195006.27277043491</v>
      </c>
      <c r="K39" s="3">
        <f t="shared" si="49"/>
        <v>195818.79890697837</v>
      </c>
      <c r="L39" s="3">
        <f t="shared" si="49"/>
        <v>196634.71056909079</v>
      </c>
      <c r="M39" s="3">
        <f t="shared" si="49"/>
        <v>197454.02186312867</v>
      </c>
      <c r="N39" s="3">
        <f t="shared" si="49"/>
        <v>198276.74695422503</v>
      </c>
      <c r="O39" s="3">
        <f t="shared" si="49"/>
        <v>199102.90006653429</v>
      </c>
      <c r="P39" s="3">
        <f t="shared" si="49"/>
        <v>199932.49548347818</v>
      </c>
      <c r="Q39" s="3">
        <f t="shared" si="49"/>
        <v>200765.5475479927</v>
      </c>
      <c r="R39" s="3">
        <f t="shared" si="49"/>
        <v>201602.07066277598</v>
      </c>
      <c r="S39" s="3">
        <f t="shared" si="49"/>
        <v>202442.07929053757</v>
      </c>
      <c r="T39" s="3">
        <f t="shared" si="49"/>
        <v>203285.58795424813</v>
      </c>
      <c r="U39" s="3">
        <f t="shared" si="49"/>
        <v>204132.61123739084</v>
      </c>
      <c r="V39" s="3">
        <f t="shared" si="49"/>
        <v>204983.16378421331</v>
      </c>
      <c r="W39" s="3">
        <f t="shared" si="49"/>
        <v>205837.26029998084</v>
      </c>
      <c r="X39" s="3">
        <f t="shared" si="49"/>
        <v>206694.91555123078</v>
      </c>
      <c r="Y39" s="3">
        <f t="shared" si="49"/>
        <v>207556.14436602755</v>
      </c>
      <c r="Z39" s="3">
        <f t="shared" si="49"/>
        <v>208420.96163421933</v>
      </c>
      <c r="AA39" s="3">
        <f t="shared" si="49"/>
        <v>209289.38230769525</v>
      </c>
      <c r="AB39" s="3">
        <f t="shared" si="49"/>
        <v>210161.421400644</v>
      </c>
      <c r="AC39" s="3">
        <f t="shared" si="49"/>
        <v>211037.09398981335</v>
      </c>
      <c r="AD39" s="3">
        <f t="shared" si="49"/>
        <v>211916.41521477088</v>
      </c>
      <c r="AE39" s="3">
        <f t="shared" si="49"/>
        <v>212799.40027816576</v>
      </c>
      <c r="AF39" s="3">
        <f t="shared" si="49"/>
        <v>213686.06444599148</v>
      </c>
      <c r="AG39" s="3">
        <f t="shared" si="49"/>
        <v>214576.42304784976</v>
      </c>
      <c r="AH39" s="3">
        <f t="shared" si="49"/>
        <v>215470.49147721581</v>
      </c>
      <c r="AI39" s="3">
        <f t="shared" si="49"/>
        <v>216368.2851917042</v>
      </c>
      <c r="AJ39" s="3">
        <f t="shared" si="49"/>
        <v>217269.8197133363</v>
      </c>
      <c r="AK39" s="3">
        <f t="shared" si="49"/>
        <v>218175.11062880853</v>
      </c>
      <c r="AL39" s="3">
        <f t="shared" si="49"/>
        <v>219084.17358976189</v>
      </c>
      <c r="AM39" s="3">
        <f t="shared" si="49"/>
        <v>219997.02431305259</v>
      </c>
      <c r="AN39" s="3">
        <f t="shared" si="49"/>
        <v>220913.67858102365</v>
      </c>
      <c r="AO39" s="3">
        <f t="shared" si="49"/>
        <v>221834.15224177789</v>
      </c>
      <c r="AP39" s="3">
        <f t="shared" si="49"/>
        <v>222758.46120945198</v>
      </c>
      <c r="AQ39" s="3">
        <f t="shared" si="49"/>
        <v>223686.62146449136</v>
      </c>
      <c r="AR39" s="3">
        <f t="shared" si="49"/>
        <v>224618.64905392673</v>
      </c>
      <c r="AS39" s="3">
        <f t="shared" si="49"/>
        <v>225554.56009165142</v>
      </c>
      <c r="AT39" s="3">
        <f t="shared" si="49"/>
        <v>226494.37075869998</v>
      </c>
      <c r="AU39" s="3">
        <f t="shared" si="49"/>
        <v>227438.0973035279</v>
      </c>
      <c r="AV39" s="3">
        <f t="shared" si="49"/>
        <v>228385.7560422926</v>
      </c>
      <c r="AW39" s="3">
        <f t="shared" si="49"/>
        <v>229337.36335913549</v>
      </c>
      <c r="AX39" s="3"/>
    </row>
    <row r="40" spans="1:50" x14ac:dyDescent="0.2">
      <c r="A40" t="s">
        <v>27</v>
      </c>
      <c r="B40" s="3">
        <f>B36-B39</f>
        <v>9811373.7309602015</v>
      </c>
      <c r="C40" s="3">
        <f>C36-C39</f>
        <v>9621961.5191327371</v>
      </c>
      <c r="D40" s="3">
        <f t="shared" ref="D40:AW40" si="50">D36-D39</f>
        <v>9431760.0897559915</v>
      </c>
      <c r="E40" s="3">
        <f t="shared" si="50"/>
        <v>9240766.1544235088</v>
      </c>
      <c r="F40" s="3">
        <f t="shared" si="50"/>
        <v>9048976.4110271409</v>
      </c>
      <c r="G40" s="3">
        <f t="shared" si="50"/>
        <v>8856387.5436999556</v>
      </c>
      <c r="H40" s="3">
        <f t="shared" si="50"/>
        <v>8662996.222758906</v>
      </c>
      <c r="I40" s="3">
        <f t="shared" si="50"/>
        <v>8468799.1046472695</v>
      </c>
      <c r="J40" s="3">
        <f t="shared" si="50"/>
        <v>8273792.8318768349</v>
      </c>
      <c r="K40" s="3">
        <f t="shared" si="50"/>
        <v>8077974.0329698566</v>
      </c>
      <c r="L40" s="3">
        <f t="shared" si="50"/>
        <v>7881339.3224007655</v>
      </c>
      <c r="M40" s="3">
        <f t="shared" si="50"/>
        <v>7683885.3005376365</v>
      </c>
      <c r="N40" s="3">
        <f t="shared" si="50"/>
        <v>7485608.5535834115</v>
      </c>
      <c r="O40" s="3">
        <f t="shared" si="50"/>
        <v>7286505.6535168774</v>
      </c>
      <c r="P40" s="3">
        <f t="shared" si="50"/>
        <v>7086573.1580333989</v>
      </c>
      <c r="Q40" s="3">
        <f t="shared" si="50"/>
        <v>6885807.6104854066</v>
      </c>
      <c r="R40" s="3">
        <f t="shared" si="50"/>
        <v>6684205.5398226306</v>
      </c>
      <c r="S40" s="3">
        <f t="shared" si="50"/>
        <v>6481763.4605320934</v>
      </c>
      <c r="T40" s="3">
        <f t="shared" si="50"/>
        <v>6278477.8725778451</v>
      </c>
      <c r="U40" s="3">
        <f t="shared" si="50"/>
        <v>6074345.2613404542</v>
      </c>
      <c r="V40" s="3">
        <f t="shared" si="50"/>
        <v>5869362.0975562409</v>
      </c>
      <c r="W40" s="3">
        <f t="shared" si="50"/>
        <v>5663524.8372562602</v>
      </c>
      <c r="X40" s="3">
        <f t="shared" si="50"/>
        <v>5456829.9217050299</v>
      </c>
      <c r="Y40" s="3">
        <f t="shared" si="50"/>
        <v>5249273.7773390021</v>
      </c>
      <c r="Z40" s="3">
        <f t="shared" si="50"/>
        <v>5040852.8157047825</v>
      </c>
      <c r="AA40" s="3">
        <f t="shared" si="50"/>
        <v>4831563.4333970873</v>
      </c>
      <c r="AB40" s="3">
        <f t="shared" si="50"/>
        <v>4621402.0119964434</v>
      </c>
      <c r="AC40" s="3">
        <f t="shared" si="50"/>
        <v>4410364.9180066297</v>
      </c>
      <c r="AD40" s="3">
        <f t="shared" si="50"/>
        <v>4198448.5027918592</v>
      </c>
      <c r="AE40" s="3">
        <f t="shared" si="50"/>
        <v>3985649.1025136933</v>
      </c>
      <c r="AF40" s="3">
        <f t="shared" si="50"/>
        <v>3771963.0380677017</v>
      </c>
      <c r="AG40" s="3">
        <f t="shared" si="50"/>
        <v>3557386.6150198518</v>
      </c>
      <c r="AH40" s="3">
        <f t="shared" si="50"/>
        <v>3341916.1235426362</v>
      </c>
      <c r="AI40" s="3">
        <f t="shared" si="50"/>
        <v>3125547.8383509321</v>
      </c>
      <c r="AJ40" s="3">
        <f t="shared" si="50"/>
        <v>2908278.0186375957</v>
      </c>
      <c r="AK40" s="3">
        <f t="shared" si="50"/>
        <v>2690102.9080087873</v>
      </c>
      <c r="AL40" s="3">
        <f t="shared" si="50"/>
        <v>2471018.7344190255</v>
      </c>
      <c r="AM40" s="3">
        <f t="shared" si="50"/>
        <v>2251021.7101059728</v>
      </c>
      <c r="AN40" s="3">
        <f t="shared" si="50"/>
        <v>2030108.0315249492</v>
      </c>
      <c r="AO40" s="3">
        <f t="shared" si="50"/>
        <v>1808273.8792831714</v>
      </c>
      <c r="AP40" s="3">
        <f t="shared" si="50"/>
        <v>1585515.4180737194</v>
      </c>
      <c r="AQ40" s="3">
        <f t="shared" si="50"/>
        <v>1361828.796609228</v>
      </c>
      <c r="AR40" s="3">
        <f t="shared" si="50"/>
        <v>1137210.1475553012</v>
      </c>
      <c r="AS40" s="3">
        <f t="shared" si="50"/>
        <v>911655.5874636498</v>
      </c>
      <c r="AT40" s="3">
        <f t="shared" si="50"/>
        <v>685161.21670494985</v>
      </c>
      <c r="AU40" s="3">
        <f t="shared" si="50"/>
        <v>457723.11940142198</v>
      </c>
      <c r="AV40" s="3">
        <f t="shared" si="50"/>
        <v>229337.36335912938</v>
      </c>
      <c r="AW40" s="3">
        <f t="shared" si="50"/>
        <v>-6.1118043959140778E-9</v>
      </c>
      <c r="AX40" s="3"/>
    </row>
    <row r="41" spans="1:50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x14ac:dyDescent="0.2">
      <c r="A42" t="s">
        <v>19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2:50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2:50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2:50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2:50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2:50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2:50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2:50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2:50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2:50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2:50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2:50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2:50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2:50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2:50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2:50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2:50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2:50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2:50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2:50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2:50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2:50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2:50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2:50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2:50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2:50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2:50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2:50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2:50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2:50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2:50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2:50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2:50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2:50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2:50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2:50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2:50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2:50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2:50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2:50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2:50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2:50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2:50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2:50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2:50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2:50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2:50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2:50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2:50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2:50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2:50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2:50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2:50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2:50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2:50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2:50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2:50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2:50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2:50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2:50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2:50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2:50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2:50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2:50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2:50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2:50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2:50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2:50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2:50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2:50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2:50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2:50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2:50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2:50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Sieber Martina</dc:creator>
  <cp:lastModifiedBy>Sieber Martina</cp:lastModifiedBy>
  <dcterms:created xsi:type="dcterms:W3CDTF">2020-12-01T10:45:50Z</dcterms:created>
  <dcterms:modified xsi:type="dcterms:W3CDTF">2020-12-01T11:56:41Z</dcterms:modified>
</cp:coreProperties>
</file>