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 activeTab="3"/>
  </bookViews>
  <sheets>
    <sheet name="Basel" sheetId="1" r:id="rId1"/>
    <sheet name="RWA" sheetId="2" r:id="rId2"/>
    <sheet name="RWs" sheetId="3" r:id="rId3"/>
    <sheet name="T1 Basel I" sheetId="4" r:id="rId4"/>
    <sheet name="T2 Basel II STA" sheetId="5" r:id="rId5"/>
    <sheet name="T3 Capital" sheetId="6" r:id="rId6"/>
    <sheet name="T4 IRB" sheetId="7" r:id="rId7"/>
    <sheet name="IRB formula_illustration" sheetId="8" r:id="rId8"/>
    <sheet name="FIRB AIRB" sheetId="9" r:id="rId9"/>
    <sheet name="T5 EAD" sheetId="10" r:id="rId10"/>
    <sheet name="T6 PD" sheetId="11" r:id="rId11"/>
    <sheet name="OpRA" sheetId="12" r:id="rId12"/>
    <sheet name="OpRisk" sheetId="13" r:id="rId13"/>
  </sheets>
  <definedNames>
    <definedName name="_DLX1.USE" localSheetId="6">#REF!</definedName>
    <definedName name="_DLX1.USE">#REF!</definedName>
    <definedName name="at_risk" localSheetId="6">#REF!</definedName>
    <definedName name="at_risk">#REF!</definedName>
    <definedName name="corr" localSheetId="6">#REF!</definedName>
    <definedName name="corr">#REF!</definedName>
    <definedName name="coupon" localSheetId="6">#REF!</definedName>
    <definedName name="coupon">#REF!</definedName>
    <definedName name="principal" localSheetId="6">#REF!</definedName>
    <definedName name="principal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2"/>
  <c r="C38"/>
  <c r="C37"/>
  <c r="F12"/>
  <c r="E11"/>
  <c r="D11"/>
  <c r="C11"/>
  <c r="F10"/>
  <c r="F8"/>
  <c r="F7"/>
  <c r="F6"/>
  <c r="F5"/>
  <c r="F4"/>
  <c r="F3"/>
  <c r="C14" s="1"/>
  <c r="F2"/>
  <c r="F4" i="11"/>
  <c r="R2008" i="8"/>
  <c r="Q2008"/>
  <c r="P2008" s="1"/>
  <c r="R2007"/>
  <c r="Q2007"/>
  <c r="P2007"/>
  <c r="R2006"/>
  <c r="Q2006"/>
  <c r="P2006"/>
  <c r="R2005"/>
  <c r="P2005" s="1"/>
  <c r="Q2005"/>
  <c r="R2004"/>
  <c r="Q2004"/>
  <c r="P2004" s="1"/>
  <c r="R2003"/>
  <c r="Q2003"/>
  <c r="P2003"/>
  <c r="R2002"/>
  <c r="Q2002"/>
  <c r="P2002"/>
  <c r="R2001"/>
  <c r="P2001" s="1"/>
  <c r="Q2001"/>
  <c r="R2000"/>
  <c r="Q2000"/>
  <c r="P2000" s="1"/>
  <c r="R1999"/>
  <c r="Q1999"/>
  <c r="P1999"/>
  <c r="R1998"/>
  <c r="Q1998"/>
  <c r="P1998"/>
  <c r="R1997"/>
  <c r="P1997" s="1"/>
  <c r="Q1997"/>
  <c r="R1996"/>
  <c r="Q1996"/>
  <c r="P1996" s="1"/>
  <c r="R1995"/>
  <c r="Q1995"/>
  <c r="P1995"/>
  <c r="R1994"/>
  <c r="Q1994"/>
  <c r="P1994"/>
  <c r="R1993"/>
  <c r="P1993" s="1"/>
  <c r="Q1993"/>
  <c r="R1992"/>
  <c r="Q1992"/>
  <c r="P1992" s="1"/>
  <c r="R1991"/>
  <c r="Q1991"/>
  <c r="P1991"/>
  <c r="R1990"/>
  <c r="Q1990"/>
  <c r="P1990"/>
  <c r="R1989"/>
  <c r="P1989" s="1"/>
  <c r="Q1989"/>
  <c r="R1988"/>
  <c r="Q1988"/>
  <c r="P1988" s="1"/>
  <c r="R1987"/>
  <c r="Q1987"/>
  <c r="P1987"/>
  <c r="R1986"/>
  <c r="Q1986"/>
  <c r="P1986"/>
  <c r="R1985"/>
  <c r="P1985" s="1"/>
  <c r="Q1985"/>
  <c r="R1984"/>
  <c r="Q1984"/>
  <c r="P1984" s="1"/>
  <c r="R1983"/>
  <c r="Q1983"/>
  <c r="P1983"/>
  <c r="R1982"/>
  <c r="Q1982"/>
  <c r="P1982"/>
  <c r="R1981"/>
  <c r="P1981" s="1"/>
  <c r="Q1981"/>
  <c r="R1980"/>
  <c r="Q1980"/>
  <c r="P1980" s="1"/>
  <c r="R1979"/>
  <c r="Q1979"/>
  <c r="P1979"/>
  <c r="R1978"/>
  <c r="Q1978"/>
  <c r="P1978"/>
  <c r="R1977"/>
  <c r="P1977" s="1"/>
  <c r="Q1977"/>
  <c r="R1976"/>
  <c r="Q1976"/>
  <c r="P1976" s="1"/>
  <c r="R1975"/>
  <c r="Q1975"/>
  <c r="P1975"/>
  <c r="R1974"/>
  <c r="Q1974"/>
  <c r="P1974"/>
  <c r="R1973"/>
  <c r="P1973" s="1"/>
  <c r="Q1973"/>
  <c r="R1972"/>
  <c r="Q1972"/>
  <c r="P1972" s="1"/>
  <c r="R1971"/>
  <c r="Q1971"/>
  <c r="P1971"/>
  <c r="R1970"/>
  <c r="Q1970"/>
  <c r="P1970"/>
  <c r="R1969"/>
  <c r="P1969" s="1"/>
  <c r="Q1969"/>
  <c r="R1968"/>
  <c r="Q1968"/>
  <c r="P1968" s="1"/>
  <c r="R1967"/>
  <c r="Q1967"/>
  <c r="P1967"/>
  <c r="R1966"/>
  <c r="Q1966"/>
  <c r="P1966"/>
  <c r="R1965"/>
  <c r="P1965" s="1"/>
  <c r="Q1965"/>
  <c r="R1964"/>
  <c r="Q1964"/>
  <c r="P1964" s="1"/>
  <c r="R1963"/>
  <c r="Q1963"/>
  <c r="P1963"/>
  <c r="R1962"/>
  <c r="Q1962"/>
  <c r="P1962"/>
  <c r="R1961"/>
  <c r="P1961" s="1"/>
  <c r="Q1961"/>
  <c r="R1960"/>
  <c r="Q1960"/>
  <c r="P1960" s="1"/>
  <c r="R1959"/>
  <c r="Q1959"/>
  <c r="P1959"/>
  <c r="R1958"/>
  <c r="Q1958"/>
  <c r="P1958"/>
  <c r="R1957"/>
  <c r="Q1957"/>
  <c r="P1957" s="1"/>
  <c r="R1956"/>
  <c r="Q1956"/>
  <c r="P1956" s="1"/>
  <c r="R1955"/>
  <c r="Q1955"/>
  <c r="P1955"/>
  <c r="R1954"/>
  <c r="Q1954"/>
  <c r="P1954"/>
  <c r="R1953"/>
  <c r="Q1953"/>
  <c r="R1952"/>
  <c r="Q1952"/>
  <c r="P1952" s="1"/>
  <c r="R1951"/>
  <c r="Q1951"/>
  <c r="P1951"/>
  <c r="R1950"/>
  <c r="Q1950"/>
  <c r="P1950"/>
  <c r="R1949"/>
  <c r="Q1949"/>
  <c r="P1949" s="1"/>
  <c r="R1948"/>
  <c r="Q1948"/>
  <c r="R1947"/>
  <c r="Q1947"/>
  <c r="P1947" s="1"/>
  <c r="R1946"/>
  <c r="Q1946"/>
  <c r="P1946"/>
  <c r="R1945"/>
  <c r="Q1945"/>
  <c r="R1944"/>
  <c r="Q1944"/>
  <c r="P1944" s="1"/>
  <c r="R1943"/>
  <c r="Q1943"/>
  <c r="P1943"/>
  <c r="R1942"/>
  <c r="Q1942"/>
  <c r="P1942"/>
  <c r="R1941"/>
  <c r="Q1941"/>
  <c r="P1941" s="1"/>
  <c r="R1940"/>
  <c r="Q1940"/>
  <c r="R1939"/>
  <c r="Q1939"/>
  <c r="P1939" s="1"/>
  <c r="R1938"/>
  <c r="Q1938"/>
  <c r="P1938"/>
  <c r="R1937"/>
  <c r="Q1937"/>
  <c r="R1936"/>
  <c r="Q1936"/>
  <c r="P1936" s="1"/>
  <c r="R1935"/>
  <c r="Q1935"/>
  <c r="P1935"/>
  <c r="R1934"/>
  <c r="Q1934"/>
  <c r="P1934"/>
  <c r="R1933"/>
  <c r="Q1933"/>
  <c r="P1933" s="1"/>
  <c r="R1932"/>
  <c r="Q1932"/>
  <c r="R1931"/>
  <c r="Q1931"/>
  <c r="P1931" s="1"/>
  <c r="R1930"/>
  <c r="Q1930"/>
  <c r="P1930"/>
  <c r="R1929"/>
  <c r="Q1929"/>
  <c r="R1928"/>
  <c r="Q1928"/>
  <c r="P1928" s="1"/>
  <c r="R1927"/>
  <c r="Q1927"/>
  <c r="P1927"/>
  <c r="R1926"/>
  <c r="Q1926"/>
  <c r="P1926"/>
  <c r="R1925"/>
  <c r="Q1925"/>
  <c r="P1925" s="1"/>
  <c r="R1924"/>
  <c r="Q1924"/>
  <c r="P1924" s="1"/>
  <c r="R1923"/>
  <c r="Q1923"/>
  <c r="P1923" s="1"/>
  <c r="R1922"/>
  <c r="Q1922"/>
  <c r="P1922"/>
  <c r="R1921"/>
  <c r="Q1921"/>
  <c r="P1921" s="1"/>
  <c r="R1920"/>
  <c r="Q1920"/>
  <c r="P1920" s="1"/>
  <c r="R1919"/>
  <c r="Q1919"/>
  <c r="P1919" s="1"/>
  <c r="R1918"/>
  <c r="Q1918"/>
  <c r="P1918"/>
  <c r="R1917"/>
  <c r="Q1917"/>
  <c r="P1917" s="1"/>
  <c r="R1916"/>
  <c r="Q1916"/>
  <c r="P1916" s="1"/>
  <c r="R1915"/>
  <c r="Q1915"/>
  <c r="P1915" s="1"/>
  <c r="R1914"/>
  <c r="Q1914"/>
  <c r="P1914"/>
  <c r="R1913"/>
  <c r="Q1913"/>
  <c r="P1913" s="1"/>
  <c r="R1912"/>
  <c r="Q1912"/>
  <c r="P1912" s="1"/>
  <c r="R1911"/>
  <c r="Q1911"/>
  <c r="P1911" s="1"/>
  <c r="R1910"/>
  <c r="Q1910"/>
  <c r="P1910"/>
  <c r="R1909"/>
  <c r="Q1909"/>
  <c r="P1909" s="1"/>
  <c r="R1908"/>
  <c r="Q1908"/>
  <c r="P1908" s="1"/>
  <c r="R1907"/>
  <c r="Q1907"/>
  <c r="P1907" s="1"/>
  <c r="R1906"/>
  <c r="Q1906"/>
  <c r="P1906"/>
  <c r="R1905"/>
  <c r="Q1905"/>
  <c r="P1905" s="1"/>
  <c r="R1904"/>
  <c r="Q1904"/>
  <c r="P1904" s="1"/>
  <c r="R1903"/>
  <c r="Q1903"/>
  <c r="P1903" s="1"/>
  <c r="R1902"/>
  <c r="Q1902"/>
  <c r="P1902"/>
  <c r="R1901"/>
  <c r="Q1901"/>
  <c r="P1901" s="1"/>
  <c r="R1900"/>
  <c r="Q1900"/>
  <c r="P1900" s="1"/>
  <c r="R1899"/>
  <c r="Q1899"/>
  <c r="P1899" s="1"/>
  <c r="R1898"/>
  <c r="Q1898"/>
  <c r="P1898"/>
  <c r="R1897"/>
  <c r="Q1897"/>
  <c r="P1897" s="1"/>
  <c r="R1896"/>
  <c r="Q1896"/>
  <c r="P1896" s="1"/>
  <c r="R1895"/>
  <c r="Q1895"/>
  <c r="P1895" s="1"/>
  <c r="R1894"/>
  <c r="Q1894"/>
  <c r="P1894"/>
  <c r="R1893"/>
  <c r="Q1893"/>
  <c r="P1893" s="1"/>
  <c r="R1892"/>
  <c r="Q1892"/>
  <c r="P1892" s="1"/>
  <c r="R1891"/>
  <c r="Q1891"/>
  <c r="P1891" s="1"/>
  <c r="R1890"/>
  <c r="Q1890"/>
  <c r="P1890"/>
  <c r="R1889"/>
  <c r="Q1889"/>
  <c r="P1889" s="1"/>
  <c r="R1888"/>
  <c r="Q1888"/>
  <c r="P1888" s="1"/>
  <c r="R1887"/>
  <c r="Q1887"/>
  <c r="P1887" s="1"/>
  <c r="R1886"/>
  <c r="Q1886"/>
  <c r="P1886"/>
  <c r="R1885"/>
  <c r="Q1885"/>
  <c r="P1885" s="1"/>
  <c r="R1884"/>
  <c r="Q1884"/>
  <c r="P1884" s="1"/>
  <c r="R1883"/>
  <c r="Q1883"/>
  <c r="P1883" s="1"/>
  <c r="R1882"/>
  <c r="Q1882"/>
  <c r="P1882"/>
  <c r="R1881"/>
  <c r="Q1881"/>
  <c r="P1881" s="1"/>
  <c r="R1880"/>
  <c r="Q1880"/>
  <c r="P1880" s="1"/>
  <c r="R1879"/>
  <c r="Q1879"/>
  <c r="P1879" s="1"/>
  <c r="R1878"/>
  <c r="Q1878"/>
  <c r="P1878"/>
  <c r="R1877"/>
  <c r="Q1877"/>
  <c r="P1877" s="1"/>
  <c r="R1876"/>
  <c r="Q1876"/>
  <c r="P1876" s="1"/>
  <c r="R1875"/>
  <c r="Q1875"/>
  <c r="P1875" s="1"/>
  <c r="R1874"/>
  <c r="Q1874"/>
  <c r="P1874"/>
  <c r="R1873"/>
  <c r="Q1873"/>
  <c r="P1873" s="1"/>
  <c r="R1872"/>
  <c r="Q1872"/>
  <c r="P1872" s="1"/>
  <c r="R1871"/>
  <c r="Q1871"/>
  <c r="P1871" s="1"/>
  <c r="R1870"/>
  <c r="Q1870"/>
  <c r="P1870"/>
  <c r="R1869"/>
  <c r="Q1869"/>
  <c r="P1869" s="1"/>
  <c r="R1868"/>
  <c r="Q1868"/>
  <c r="P1868" s="1"/>
  <c r="R1867"/>
  <c r="Q1867"/>
  <c r="P1867" s="1"/>
  <c r="R1866"/>
  <c r="Q1866"/>
  <c r="P1866"/>
  <c r="R1865"/>
  <c r="Q1865"/>
  <c r="P1865" s="1"/>
  <c r="R1864"/>
  <c r="Q1864"/>
  <c r="P1864" s="1"/>
  <c r="R1863"/>
  <c r="Q1863"/>
  <c r="P1863" s="1"/>
  <c r="R1862"/>
  <c r="Q1862"/>
  <c r="P1862"/>
  <c r="R1861"/>
  <c r="Q1861"/>
  <c r="P1861" s="1"/>
  <c r="R1860"/>
  <c r="Q1860"/>
  <c r="P1860" s="1"/>
  <c r="R1859"/>
  <c r="Q1859"/>
  <c r="P1859" s="1"/>
  <c r="R1858"/>
  <c r="Q1858"/>
  <c r="P1858"/>
  <c r="R1857"/>
  <c r="Q1857"/>
  <c r="P1857" s="1"/>
  <c r="R1856"/>
  <c r="Q1856"/>
  <c r="P1856" s="1"/>
  <c r="R1855"/>
  <c r="Q1855"/>
  <c r="P1855" s="1"/>
  <c r="R1854"/>
  <c r="Q1854"/>
  <c r="P1854"/>
  <c r="R1853"/>
  <c r="Q1853"/>
  <c r="P1853" s="1"/>
  <c r="R1852"/>
  <c r="Q1852"/>
  <c r="P1852" s="1"/>
  <c r="R1851"/>
  <c r="Q1851"/>
  <c r="P1851" s="1"/>
  <c r="R1850"/>
  <c r="Q1850"/>
  <c r="P1850"/>
  <c r="R1849"/>
  <c r="Q1849"/>
  <c r="P1849" s="1"/>
  <c r="R1848"/>
  <c r="Q1848"/>
  <c r="P1848" s="1"/>
  <c r="R1847"/>
  <c r="Q1847"/>
  <c r="P1847" s="1"/>
  <c r="R1846"/>
  <c r="Q1846"/>
  <c r="P1846"/>
  <c r="R1845"/>
  <c r="Q1845"/>
  <c r="P1845" s="1"/>
  <c r="R1844"/>
  <c r="Q1844"/>
  <c r="P1844" s="1"/>
  <c r="R1843"/>
  <c r="Q1843"/>
  <c r="P1843" s="1"/>
  <c r="R1842"/>
  <c r="Q1842"/>
  <c r="P1842"/>
  <c r="R1841"/>
  <c r="Q1841"/>
  <c r="P1841" s="1"/>
  <c r="R1840"/>
  <c r="Q1840"/>
  <c r="P1840" s="1"/>
  <c r="R1839"/>
  <c r="Q1839"/>
  <c r="P1839" s="1"/>
  <c r="R1838"/>
  <c r="Q1838"/>
  <c r="P1838"/>
  <c r="R1837"/>
  <c r="Q1837"/>
  <c r="P1837" s="1"/>
  <c r="R1836"/>
  <c r="Q1836"/>
  <c r="P1836" s="1"/>
  <c r="R1835"/>
  <c r="Q1835"/>
  <c r="P1835" s="1"/>
  <c r="R1834"/>
  <c r="Q1834"/>
  <c r="P1834"/>
  <c r="R1833"/>
  <c r="Q1833"/>
  <c r="P1833" s="1"/>
  <c r="R1832"/>
  <c r="Q1832"/>
  <c r="P1832" s="1"/>
  <c r="R1831"/>
  <c r="Q1831"/>
  <c r="P1831" s="1"/>
  <c r="R1830"/>
  <c r="Q1830"/>
  <c r="P1830"/>
  <c r="R1829"/>
  <c r="Q1829"/>
  <c r="P1829" s="1"/>
  <c r="R1828"/>
  <c r="Q1828"/>
  <c r="P1828" s="1"/>
  <c r="R1827"/>
  <c r="Q1827"/>
  <c r="P1827" s="1"/>
  <c r="R1826"/>
  <c r="Q1826"/>
  <c r="P1826"/>
  <c r="R1825"/>
  <c r="Q1825"/>
  <c r="P1825" s="1"/>
  <c r="R1824"/>
  <c r="Q1824"/>
  <c r="P1824" s="1"/>
  <c r="R1823"/>
  <c r="Q1823"/>
  <c r="P1823" s="1"/>
  <c r="R1822"/>
  <c r="Q1822"/>
  <c r="P1822"/>
  <c r="R1821"/>
  <c r="Q1821"/>
  <c r="P1821" s="1"/>
  <c r="R1820"/>
  <c r="Q1820"/>
  <c r="P1820" s="1"/>
  <c r="R1819"/>
  <c r="Q1819"/>
  <c r="P1819" s="1"/>
  <c r="R1818"/>
  <c r="Q1818"/>
  <c r="P1818"/>
  <c r="R1817"/>
  <c r="Q1817"/>
  <c r="P1817" s="1"/>
  <c r="R1816"/>
  <c r="Q1816"/>
  <c r="P1816" s="1"/>
  <c r="R1815"/>
  <c r="Q1815"/>
  <c r="P1815" s="1"/>
  <c r="R1814"/>
  <c r="Q1814"/>
  <c r="P1814"/>
  <c r="R1813"/>
  <c r="Q1813"/>
  <c r="P1813" s="1"/>
  <c r="R1812"/>
  <c r="Q1812"/>
  <c r="P1812" s="1"/>
  <c r="R1811"/>
  <c r="Q1811"/>
  <c r="P1811" s="1"/>
  <c r="R1810"/>
  <c r="Q1810"/>
  <c r="P1810"/>
  <c r="R1809"/>
  <c r="Q1809"/>
  <c r="P1809" s="1"/>
  <c r="R1808"/>
  <c r="Q1808"/>
  <c r="P1808" s="1"/>
  <c r="R1807"/>
  <c r="Q1807"/>
  <c r="P1807" s="1"/>
  <c r="R1806"/>
  <c r="Q1806"/>
  <c r="P1806"/>
  <c r="R1805"/>
  <c r="Q1805"/>
  <c r="P1805" s="1"/>
  <c r="R1804"/>
  <c r="Q1804"/>
  <c r="P1804" s="1"/>
  <c r="R1803"/>
  <c r="Q1803"/>
  <c r="P1803" s="1"/>
  <c r="R1802"/>
  <c r="Q1802"/>
  <c r="P1802"/>
  <c r="R1801"/>
  <c r="Q1801"/>
  <c r="P1801" s="1"/>
  <c r="R1800"/>
  <c r="Q1800"/>
  <c r="P1800" s="1"/>
  <c r="R1799"/>
  <c r="Q1799"/>
  <c r="P1799" s="1"/>
  <c r="R1798"/>
  <c r="Q1798"/>
  <c r="P1798"/>
  <c r="R1797"/>
  <c r="Q1797"/>
  <c r="P1797" s="1"/>
  <c r="R1796"/>
  <c r="Q1796"/>
  <c r="P1796" s="1"/>
  <c r="R1795"/>
  <c r="Q1795"/>
  <c r="P1795" s="1"/>
  <c r="R1794"/>
  <c r="Q1794"/>
  <c r="P1794"/>
  <c r="R1793"/>
  <c r="Q1793"/>
  <c r="P1793" s="1"/>
  <c r="R1792"/>
  <c r="Q1792"/>
  <c r="P1792" s="1"/>
  <c r="R1791"/>
  <c r="Q1791"/>
  <c r="P1791" s="1"/>
  <c r="R1790"/>
  <c r="Q1790"/>
  <c r="P1790"/>
  <c r="R1789"/>
  <c r="Q1789"/>
  <c r="P1789" s="1"/>
  <c r="R1788"/>
  <c r="Q1788"/>
  <c r="P1788" s="1"/>
  <c r="R1787"/>
  <c r="Q1787"/>
  <c r="P1787" s="1"/>
  <c r="R1786"/>
  <c r="Q1786"/>
  <c r="P1786"/>
  <c r="R1785"/>
  <c r="Q1785"/>
  <c r="P1785" s="1"/>
  <c r="R1784"/>
  <c r="Q1784"/>
  <c r="P1784" s="1"/>
  <c r="R1783"/>
  <c r="Q1783"/>
  <c r="P1783" s="1"/>
  <c r="R1782"/>
  <c r="Q1782"/>
  <c r="P1782"/>
  <c r="R1781"/>
  <c r="Q1781"/>
  <c r="P1781" s="1"/>
  <c r="R1780"/>
  <c r="Q1780"/>
  <c r="P1780" s="1"/>
  <c r="R1779"/>
  <c r="Q1779"/>
  <c r="P1779" s="1"/>
  <c r="R1778"/>
  <c r="Q1778"/>
  <c r="P1778"/>
  <c r="R1777"/>
  <c r="Q1777"/>
  <c r="P1777" s="1"/>
  <c r="R1776"/>
  <c r="Q1776"/>
  <c r="P1776" s="1"/>
  <c r="R1775"/>
  <c r="Q1775"/>
  <c r="P1775" s="1"/>
  <c r="R1774"/>
  <c r="Q1774"/>
  <c r="P1774"/>
  <c r="R1773"/>
  <c r="Q1773"/>
  <c r="P1773" s="1"/>
  <c r="R1772"/>
  <c r="Q1772"/>
  <c r="P1772" s="1"/>
  <c r="R1771"/>
  <c r="Q1771"/>
  <c r="P1771" s="1"/>
  <c r="R1770"/>
  <c r="Q1770"/>
  <c r="P1770"/>
  <c r="R1769"/>
  <c r="Q1769"/>
  <c r="P1769" s="1"/>
  <c r="R1768"/>
  <c r="Q1768"/>
  <c r="P1768" s="1"/>
  <c r="R1767"/>
  <c r="Q1767"/>
  <c r="P1767" s="1"/>
  <c r="R1766"/>
  <c r="Q1766"/>
  <c r="P1766"/>
  <c r="R1765"/>
  <c r="Q1765"/>
  <c r="P1765" s="1"/>
  <c r="R1764"/>
  <c r="Q1764"/>
  <c r="P1764" s="1"/>
  <c r="R1763"/>
  <c r="Q1763"/>
  <c r="P1763" s="1"/>
  <c r="R1762"/>
  <c r="Q1762"/>
  <c r="P1762"/>
  <c r="R1761"/>
  <c r="Q1761"/>
  <c r="P1761" s="1"/>
  <c r="R1760"/>
  <c r="Q1760"/>
  <c r="P1760" s="1"/>
  <c r="R1759"/>
  <c r="Q1759"/>
  <c r="P1759" s="1"/>
  <c r="R1758"/>
  <c r="Q1758"/>
  <c r="P1758"/>
  <c r="R1757"/>
  <c r="Q1757"/>
  <c r="P1757" s="1"/>
  <c r="R1756"/>
  <c r="Q1756"/>
  <c r="P1756" s="1"/>
  <c r="R1755"/>
  <c r="Q1755"/>
  <c r="P1755" s="1"/>
  <c r="R1754"/>
  <c r="Q1754"/>
  <c r="P1754"/>
  <c r="R1753"/>
  <c r="Q1753"/>
  <c r="P1753" s="1"/>
  <c r="R1752"/>
  <c r="Q1752"/>
  <c r="P1752" s="1"/>
  <c r="R1751"/>
  <c r="Q1751"/>
  <c r="P1751" s="1"/>
  <c r="R1750"/>
  <c r="Q1750"/>
  <c r="P1750"/>
  <c r="R1749"/>
  <c r="Q1749"/>
  <c r="P1749" s="1"/>
  <c r="R1748"/>
  <c r="Q1748"/>
  <c r="P1748" s="1"/>
  <c r="R1747"/>
  <c r="Q1747"/>
  <c r="P1747" s="1"/>
  <c r="R1746"/>
  <c r="Q1746"/>
  <c r="P1746"/>
  <c r="R1745"/>
  <c r="Q1745"/>
  <c r="P1745" s="1"/>
  <c r="R1744"/>
  <c r="Q1744"/>
  <c r="P1744" s="1"/>
  <c r="R1743"/>
  <c r="Q1743"/>
  <c r="P1743" s="1"/>
  <c r="R1742"/>
  <c r="Q1742"/>
  <c r="P1742"/>
  <c r="R1741"/>
  <c r="Q1741"/>
  <c r="P1741" s="1"/>
  <c r="R1740"/>
  <c r="Q1740"/>
  <c r="P1740" s="1"/>
  <c r="R1739"/>
  <c r="Q1739"/>
  <c r="P1739" s="1"/>
  <c r="R1738"/>
  <c r="Q1738"/>
  <c r="P1738"/>
  <c r="R1737"/>
  <c r="Q1737"/>
  <c r="P1737" s="1"/>
  <c r="R1736"/>
  <c r="Q1736"/>
  <c r="P1736" s="1"/>
  <c r="R1735"/>
  <c r="Q1735"/>
  <c r="P1735" s="1"/>
  <c r="R1734"/>
  <c r="Q1734"/>
  <c r="P1734"/>
  <c r="R1733"/>
  <c r="Q1733"/>
  <c r="P1733" s="1"/>
  <c r="R1732"/>
  <c r="Q1732"/>
  <c r="P1732" s="1"/>
  <c r="R1731"/>
  <c r="Q1731"/>
  <c r="P1731" s="1"/>
  <c r="R1730"/>
  <c r="Q1730"/>
  <c r="P1730"/>
  <c r="R1729"/>
  <c r="Q1729"/>
  <c r="P1729" s="1"/>
  <c r="R1728"/>
  <c r="Q1728"/>
  <c r="P1728" s="1"/>
  <c r="R1727"/>
  <c r="Q1727"/>
  <c r="P1727" s="1"/>
  <c r="R1726"/>
  <c r="Q1726"/>
  <c r="P1726"/>
  <c r="R1725"/>
  <c r="Q1725"/>
  <c r="P1725" s="1"/>
  <c r="R1724"/>
  <c r="Q1724"/>
  <c r="P1724" s="1"/>
  <c r="R1723"/>
  <c r="Q1723"/>
  <c r="P1723" s="1"/>
  <c r="R1722"/>
  <c r="Q1722"/>
  <c r="P1722"/>
  <c r="R1721"/>
  <c r="P1721" s="1"/>
  <c r="Q1721"/>
  <c r="R1720"/>
  <c r="Q1720"/>
  <c r="P1720" s="1"/>
  <c r="R1719"/>
  <c r="Q1719"/>
  <c r="P1719" s="1"/>
  <c r="R1718"/>
  <c r="Q1718"/>
  <c r="P1718"/>
  <c r="R1717"/>
  <c r="Q1717"/>
  <c r="P1717"/>
  <c r="R1716"/>
  <c r="Q1716"/>
  <c r="R1715"/>
  <c r="P1715" s="1"/>
  <c r="Q1715"/>
  <c r="R1714"/>
  <c r="Q1714"/>
  <c r="P1714" s="1"/>
  <c r="R1713"/>
  <c r="P1713" s="1"/>
  <c r="Q1713"/>
  <c r="R1712"/>
  <c r="Q1712"/>
  <c r="P1712" s="1"/>
  <c r="R1711"/>
  <c r="Q1711"/>
  <c r="P1711" s="1"/>
  <c r="R1710"/>
  <c r="Q1710"/>
  <c r="P1710"/>
  <c r="R1709"/>
  <c r="P1709" s="1"/>
  <c r="Q1709"/>
  <c r="R1708"/>
  <c r="Q1708"/>
  <c r="R1707"/>
  <c r="Q1707"/>
  <c r="P1707"/>
  <c r="R1706"/>
  <c r="Q1706"/>
  <c r="P1706" s="1"/>
  <c r="R1705"/>
  <c r="P1705" s="1"/>
  <c r="Q1705"/>
  <c r="R1704"/>
  <c r="Q1704"/>
  <c r="P1704" s="1"/>
  <c r="R1703"/>
  <c r="Q1703"/>
  <c r="P1703" s="1"/>
  <c r="R1702"/>
  <c r="Q1702"/>
  <c r="P1702"/>
  <c r="R1701"/>
  <c r="Q1701"/>
  <c r="P1701"/>
  <c r="R1700"/>
  <c r="Q1700"/>
  <c r="R1699"/>
  <c r="Q1699"/>
  <c r="P1699"/>
  <c r="R1698"/>
  <c r="Q1698"/>
  <c r="P1698" s="1"/>
  <c r="R1697"/>
  <c r="P1697" s="1"/>
  <c r="Q1697"/>
  <c r="R1696"/>
  <c r="Q1696"/>
  <c r="P1696" s="1"/>
  <c r="R1695"/>
  <c r="Q1695"/>
  <c r="P1695" s="1"/>
  <c r="R1694"/>
  <c r="Q1694"/>
  <c r="P1694"/>
  <c r="R1693"/>
  <c r="P1693" s="1"/>
  <c r="Q1693"/>
  <c r="R1692"/>
  <c r="Q1692"/>
  <c r="R1691"/>
  <c r="Q1691"/>
  <c r="P1691"/>
  <c r="R1690"/>
  <c r="Q1690"/>
  <c r="P1690" s="1"/>
  <c r="R1689"/>
  <c r="Q1689"/>
  <c r="P1689"/>
  <c r="R1688"/>
  <c r="Q1688"/>
  <c r="P1688" s="1"/>
  <c r="R1687"/>
  <c r="Q1687"/>
  <c r="P1687" s="1"/>
  <c r="R1686"/>
  <c r="Q1686"/>
  <c r="P1686"/>
  <c r="R1685"/>
  <c r="Q1685"/>
  <c r="P1685"/>
  <c r="R1684"/>
  <c r="Q1684"/>
  <c r="R1683"/>
  <c r="Q1683"/>
  <c r="P1683"/>
  <c r="R1682"/>
  <c r="Q1682"/>
  <c r="P1682" s="1"/>
  <c r="R1681"/>
  <c r="Q1681"/>
  <c r="P1681"/>
  <c r="R1680"/>
  <c r="Q1680"/>
  <c r="P1680" s="1"/>
  <c r="R1679"/>
  <c r="Q1679"/>
  <c r="P1679" s="1"/>
  <c r="R1678"/>
  <c r="Q1678"/>
  <c r="P1678"/>
  <c r="R1677"/>
  <c r="Q1677"/>
  <c r="P1677" s="1"/>
  <c r="R1676"/>
  <c r="P1676" s="1"/>
  <c r="Q1676"/>
  <c r="R1675"/>
  <c r="Q1675"/>
  <c r="P1675" s="1"/>
  <c r="R1674"/>
  <c r="P1674" s="1"/>
  <c r="Q1674"/>
  <c r="R1673"/>
  <c r="Q1673"/>
  <c r="P1673" s="1"/>
  <c r="R1672"/>
  <c r="Q1672"/>
  <c r="P1672"/>
  <c r="R1671"/>
  <c r="Q1671"/>
  <c r="P1671" s="1"/>
  <c r="R1670"/>
  <c r="Q1670"/>
  <c r="P1670"/>
  <c r="R1669"/>
  <c r="Q1669"/>
  <c r="P1669" s="1"/>
  <c r="R1668"/>
  <c r="P1668" s="1"/>
  <c r="Q1668"/>
  <c r="R1667"/>
  <c r="Q1667"/>
  <c r="P1667" s="1"/>
  <c r="R1666"/>
  <c r="P1666" s="1"/>
  <c r="Q1666"/>
  <c r="R1665"/>
  <c r="Q1665"/>
  <c r="P1665" s="1"/>
  <c r="R1664"/>
  <c r="Q1664"/>
  <c r="P1664"/>
  <c r="R1663"/>
  <c r="Q1663"/>
  <c r="P1663" s="1"/>
  <c r="R1662"/>
  <c r="Q1662"/>
  <c r="P1662"/>
  <c r="R1661"/>
  <c r="Q1661"/>
  <c r="P1661" s="1"/>
  <c r="R1660"/>
  <c r="P1660" s="1"/>
  <c r="Q1660"/>
  <c r="R1659"/>
  <c r="Q1659"/>
  <c r="P1659" s="1"/>
  <c r="R1658"/>
  <c r="P1658" s="1"/>
  <c r="Q1658"/>
  <c r="R1657"/>
  <c r="Q1657"/>
  <c r="P1657" s="1"/>
  <c r="R1656"/>
  <c r="Q1656"/>
  <c r="P1656"/>
  <c r="R1655"/>
  <c r="Q1655"/>
  <c r="P1655" s="1"/>
  <c r="R1654"/>
  <c r="Q1654"/>
  <c r="P1654"/>
  <c r="R1653"/>
  <c r="Q1653"/>
  <c r="P1653" s="1"/>
  <c r="R1652"/>
  <c r="P1652" s="1"/>
  <c r="Q1652"/>
  <c r="R1651"/>
  <c r="Q1651"/>
  <c r="P1651" s="1"/>
  <c r="R1650"/>
  <c r="P1650" s="1"/>
  <c r="Q1650"/>
  <c r="R1649"/>
  <c r="Q1649"/>
  <c r="P1649" s="1"/>
  <c r="R1648"/>
  <c r="Q1648"/>
  <c r="P1648"/>
  <c r="R1647"/>
  <c r="Q1647"/>
  <c r="P1647" s="1"/>
  <c r="R1646"/>
  <c r="Q1646"/>
  <c r="P1646"/>
  <c r="R1645"/>
  <c r="Q1645"/>
  <c r="P1645" s="1"/>
  <c r="R1644"/>
  <c r="P1644" s="1"/>
  <c r="Q1644"/>
  <c r="R1643"/>
  <c r="Q1643"/>
  <c r="P1643" s="1"/>
  <c r="R1642"/>
  <c r="P1642" s="1"/>
  <c r="Q1642"/>
  <c r="R1641"/>
  <c r="Q1641"/>
  <c r="P1641" s="1"/>
  <c r="R1640"/>
  <c r="Q1640"/>
  <c r="P1640"/>
  <c r="R1639"/>
  <c r="Q1639"/>
  <c r="P1639" s="1"/>
  <c r="R1638"/>
  <c r="P1638" s="1"/>
  <c r="Q1638"/>
  <c r="R1637"/>
  <c r="Q1637"/>
  <c r="P1637" s="1"/>
  <c r="R1636"/>
  <c r="Q1636"/>
  <c r="R1635"/>
  <c r="Q1635"/>
  <c r="P1635" s="1"/>
  <c r="R1634"/>
  <c r="Q1634"/>
  <c r="P1634"/>
  <c r="R1633"/>
  <c r="Q1633"/>
  <c r="R1632"/>
  <c r="Q1632"/>
  <c r="P1632" s="1"/>
  <c r="R1631"/>
  <c r="Q1631"/>
  <c r="P1631" s="1"/>
  <c r="R1630"/>
  <c r="Q1630"/>
  <c r="P1630"/>
  <c r="R1629"/>
  <c r="Q1629"/>
  <c r="P1629" s="1"/>
  <c r="R1628"/>
  <c r="Q1628"/>
  <c r="P1628" s="1"/>
  <c r="R1627"/>
  <c r="Q1627"/>
  <c r="P1627"/>
  <c r="R1626"/>
  <c r="P1626" s="1"/>
  <c r="Q1626"/>
  <c r="R1625"/>
  <c r="Q1625"/>
  <c r="P1625" s="1"/>
  <c r="R1624"/>
  <c r="Q1624"/>
  <c r="P1624"/>
  <c r="R1623"/>
  <c r="Q1623"/>
  <c r="P1623" s="1"/>
  <c r="R1622"/>
  <c r="Q1622"/>
  <c r="P1622"/>
  <c r="R1621"/>
  <c r="Q1621"/>
  <c r="P1621" s="1"/>
  <c r="R1620"/>
  <c r="Q1620"/>
  <c r="P1620" s="1"/>
  <c r="R1619"/>
  <c r="Q1619"/>
  <c r="P1619"/>
  <c r="R1618"/>
  <c r="Q1618"/>
  <c r="P1618"/>
  <c r="R1617"/>
  <c r="Q1617"/>
  <c r="R1616"/>
  <c r="Q1616"/>
  <c r="P1616"/>
  <c r="R1615"/>
  <c r="Q1615"/>
  <c r="P1615"/>
  <c r="R1614"/>
  <c r="P1614" s="1"/>
  <c r="Q1614"/>
  <c r="R1613"/>
  <c r="Q1613"/>
  <c r="P1613" s="1"/>
  <c r="R1612"/>
  <c r="Q1612"/>
  <c r="P1612"/>
  <c r="R1611"/>
  <c r="Q1611"/>
  <c r="P1611"/>
  <c r="R1610"/>
  <c r="P1610" s="1"/>
  <c r="Q1610"/>
  <c r="R1609"/>
  <c r="Q1609"/>
  <c r="R1608"/>
  <c r="Q1608"/>
  <c r="P1608"/>
  <c r="R1607"/>
  <c r="Q1607"/>
  <c r="P1607" s="1"/>
  <c r="R1606"/>
  <c r="P1606" s="1"/>
  <c r="Q1606"/>
  <c r="R1605"/>
  <c r="Q1605"/>
  <c r="P1605" s="1"/>
  <c r="R1604"/>
  <c r="Q1604"/>
  <c r="R1603"/>
  <c r="Q1603"/>
  <c r="P1603"/>
  <c r="R1602"/>
  <c r="Q1602"/>
  <c r="P1602"/>
  <c r="R1601"/>
  <c r="Q1601"/>
  <c r="R1600"/>
  <c r="Q1600"/>
  <c r="P1600"/>
  <c r="R1599"/>
  <c r="Q1599"/>
  <c r="P1599"/>
  <c r="R1598"/>
  <c r="P1598" s="1"/>
  <c r="Q1598"/>
  <c r="R1597"/>
  <c r="Q1597"/>
  <c r="P1597" s="1"/>
  <c r="R1596"/>
  <c r="Q1596"/>
  <c r="P1596"/>
  <c r="R1595"/>
  <c r="Q1595"/>
  <c r="P1595"/>
  <c r="R1594"/>
  <c r="P1594" s="1"/>
  <c r="Q1594"/>
  <c r="R1593"/>
  <c r="Q1593"/>
  <c r="P1593" s="1"/>
  <c r="R1592"/>
  <c r="P1592" s="1"/>
  <c r="Q1592"/>
  <c r="R1591"/>
  <c r="Q1591"/>
  <c r="P1591" s="1"/>
  <c r="R1590"/>
  <c r="P1590" s="1"/>
  <c r="Q1590"/>
  <c r="R1589"/>
  <c r="Q1589"/>
  <c r="P1589" s="1"/>
  <c r="R1588"/>
  <c r="Q1588"/>
  <c r="P1588" s="1"/>
  <c r="R1587"/>
  <c r="Q1587"/>
  <c r="P1587" s="1"/>
  <c r="R1586"/>
  <c r="Q1586"/>
  <c r="P1586"/>
  <c r="R1585"/>
  <c r="Q1585"/>
  <c r="R1584"/>
  <c r="Q1584"/>
  <c r="P1584" s="1"/>
  <c r="R1583"/>
  <c r="Q1583"/>
  <c r="P1583"/>
  <c r="R1582"/>
  <c r="Q1582"/>
  <c r="P1582"/>
  <c r="R1581"/>
  <c r="Q1581"/>
  <c r="R1580"/>
  <c r="Q1580"/>
  <c r="P1580"/>
  <c r="R1579"/>
  <c r="Q1579"/>
  <c r="P1579"/>
  <c r="R1578"/>
  <c r="P1578" s="1"/>
  <c r="Q1578"/>
  <c r="R1577"/>
  <c r="Q1577"/>
  <c r="P1577" s="1"/>
  <c r="R1576"/>
  <c r="P1576" s="1"/>
  <c r="Q1576"/>
  <c r="R1575"/>
  <c r="Q1575"/>
  <c r="P1575" s="1"/>
  <c r="R1574"/>
  <c r="Q1574"/>
  <c r="P1574"/>
  <c r="R1573"/>
  <c r="Q1573"/>
  <c r="P1573" s="1"/>
  <c r="R1572"/>
  <c r="Q1572"/>
  <c r="R1571"/>
  <c r="Q1571"/>
  <c r="P1571"/>
  <c r="R1570"/>
  <c r="Q1570"/>
  <c r="P1570"/>
  <c r="R1569"/>
  <c r="Q1569"/>
  <c r="R1568"/>
  <c r="P1568" s="1"/>
  <c r="Q1568"/>
  <c r="R1567"/>
  <c r="Q1567"/>
  <c r="P1567" s="1"/>
  <c r="R1566"/>
  <c r="Q1566"/>
  <c r="P1566"/>
  <c r="R1565"/>
  <c r="Q1565"/>
  <c r="P1565" s="1"/>
  <c r="R1564"/>
  <c r="Q1564"/>
  <c r="P1564" s="1"/>
  <c r="R1563"/>
  <c r="Q1563"/>
  <c r="P1563"/>
  <c r="R1562"/>
  <c r="P1562" s="1"/>
  <c r="Q1562"/>
  <c r="R1561"/>
  <c r="Q1561"/>
  <c r="P1561" s="1"/>
  <c r="R1560"/>
  <c r="Q1560"/>
  <c r="P1560"/>
  <c r="R1559"/>
  <c r="Q1559"/>
  <c r="P1559" s="1"/>
  <c r="R1558"/>
  <c r="Q1558"/>
  <c r="P1558"/>
  <c r="R1557"/>
  <c r="Q1557"/>
  <c r="P1557" s="1"/>
  <c r="R1556"/>
  <c r="Q1556"/>
  <c r="P1556" s="1"/>
  <c r="R1555"/>
  <c r="Q1555"/>
  <c r="P1555" s="1"/>
  <c r="R1554"/>
  <c r="Q1554"/>
  <c r="P1554"/>
  <c r="R1553"/>
  <c r="Q1553"/>
  <c r="R1552"/>
  <c r="Q1552"/>
  <c r="P1552" s="1"/>
  <c r="R1551"/>
  <c r="Q1551"/>
  <c r="P1551"/>
  <c r="R1550"/>
  <c r="P1550" s="1"/>
  <c r="Q1550"/>
  <c r="R1549"/>
  <c r="Q1549"/>
  <c r="R1548"/>
  <c r="Q1548"/>
  <c r="P1548"/>
  <c r="R1547"/>
  <c r="Q1547"/>
  <c r="P1547"/>
  <c r="R1546"/>
  <c r="P1546" s="1"/>
  <c r="Q1546"/>
  <c r="R1545"/>
  <c r="Q1545"/>
  <c r="R1544"/>
  <c r="Q1544"/>
  <c r="P1544"/>
  <c r="R1543"/>
  <c r="Q1543"/>
  <c r="P1543" s="1"/>
  <c r="R1542"/>
  <c r="P1542" s="1"/>
  <c r="Q1542"/>
  <c r="R1541"/>
  <c r="Q1541"/>
  <c r="P1541" s="1"/>
  <c r="R1540"/>
  <c r="Q1540"/>
  <c r="R1539"/>
  <c r="Q1539"/>
  <c r="P1539"/>
  <c r="R1538"/>
  <c r="Q1538"/>
  <c r="P1538"/>
  <c r="R1537"/>
  <c r="Q1537"/>
  <c r="R1536"/>
  <c r="Q1536"/>
  <c r="P1536"/>
  <c r="R1535"/>
  <c r="Q1535"/>
  <c r="P1535" s="1"/>
  <c r="R1534"/>
  <c r="P1534" s="1"/>
  <c r="Q1534"/>
  <c r="R1533"/>
  <c r="Q1533"/>
  <c r="P1533" s="1"/>
  <c r="R1532"/>
  <c r="Q1532"/>
  <c r="P1532" s="1"/>
  <c r="R1531"/>
  <c r="Q1531"/>
  <c r="P1531"/>
  <c r="R1530"/>
  <c r="P1530" s="1"/>
  <c r="Q1530"/>
  <c r="R1529"/>
  <c r="Q1529"/>
  <c r="P1529" s="1"/>
  <c r="R1528"/>
  <c r="P1528" s="1"/>
  <c r="Q1528"/>
  <c r="R1527"/>
  <c r="Q1527"/>
  <c r="P1527" s="1"/>
  <c r="R1526"/>
  <c r="P1526" s="1"/>
  <c r="Q1526"/>
  <c r="R1525"/>
  <c r="Q1525"/>
  <c r="P1525" s="1"/>
  <c r="R1524"/>
  <c r="Q1524"/>
  <c r="P1524" s="1"/>
  <c r="R1523"/>
  <c r="Q1523"/>
  <c r="P1523" s="1"/>
  <c r="R1522"/>
  <c r="Q1522"/>
  <c r="P1522"/>
  <c r="R1521"/>
  <c r="Q1521"/>
  <c r="R1520"/>
  <c r="Q1520"/>
  <c r="P1520" s="1"/>
  <c r="R1519"/>
  <c r="Q1519"/>
  <c r="P1519"/>
  <c r="R1518"/>
  <c r="Q1518"/>
  <c r="P1518"/>
  <c r="R1517"/>
  <c r="Q1517"/>
  <c r="R1516"/>
  <c r="Q1516"/>
  <c r="P1516"/>
  <c r="R1515"/>
  <c r="Q1515"/>
  <c r="P1515"/>
  <c r="R1514"/>
  <c r="P1514" s="1"/>
  <c r="Q1514"/>
  <c r="R1513"/>
  <c r="Q1513"/>
  <c r="R1512"/>
  <c r="P1512" s="1"/>
  <c r="Q1512"/>
  <c r="R1511"/>
  <c r="Q1511"/>
  <c r="P1511" s="1"/>
  <c r="R1510"/>
  <c r="Q1510"/>
  <c r="P1510"/>
  <c r="R1509"/>
  <c r="Q1509"/>
  <c r="P1509" s="1"/>
  <c r="R1508"/>
  <c r="Q1508"/>
  <c r="R1507"/>
  <c r="Q1507"/>
  <c r="P1507"/>
  <c r="R1506"/>
  <c r="Q1506"/>
  <c r="P1506"/>
  <c r="R1505"/>
  <c r="Q1505"/>
  <c r="R1504"/>
  <c r="P1504" s="1"/>
  <c r="Q1504"/>
  <c r="R1503"/>
  <c r="Q1503"/>
  <c r="P1503" s="1"/>
  <c r="R1502"/>
  <c r="Q1502"/>
  <c r="P1502"/>
  <c r="R1501"/>
  <c r="Q1501"/>
  <c r="P1501" s="1"/>
  <c r="R1500"/>
  <c r="Q1500"/>
  <c r="P1500" s="1"/>
  <c r="R1499"/>
  <c r="Q1499"/>
  <c r="P1499"/>
  <c r="R1498"/>
  <c r="P1498" s="1"/>
  <c r="Q1498"/>
  <c r="R1497"/>
  <c r="Q1497"/>
  <c r="P1497" s="1"/>
  <c r="R1496"/>
  <c r="Q1496"/>
  <c r="P1496"/>
  <c r="R1495"/>
  <c r="Q1495"/>
  <c r="P1495" s="1"/>
  <c r="R1494"/>
  <c r="Q1494"/>
  <c r="P1494"/>
  <c r="R1493"/>
  <c r="Q1493"/>
  <c r="P1493" s="1"/>
  <c r="R1492"/>
  <c r="Q1492"/>
  <c r="P1492" s="1"/>
  <c r="R1491"/>
  <c r="Q1491"/>
  <c r="P1491" s="1"/>
  <c r="R1490"/>
  <c r="Q1490"/>
  <c r="P1490"/>
  <c r="R1489"/>
  <c r="Q1489"/>
  <c r="R1488"/>
  <c r="Q1488"/>
  <c r="P1488" s="1"/>
  <c r="R1487"/>
  <c r="Q1487"/>
  <c r="P1487"/>
  <c r="R1486"/>
  <c r="P1486" s="1"/>
  <c r="Q1486"/>
  <c r="R1485"/>
  <c r="Q1485"/>
  <c r="R1484"/>
  <c r="Q1484"/>
  <c r="P1484"/>
  <c r="R1483"/>
  <c r="P1483" s="1"/>
  <c r="Q1483"/>
  <c r="R1482"/>
  <c r="Q1482"/>
  <c r="R1481"/>
  <c r="P1481" s="1"/>
  <c r="Q1481"/>
  <c r="R1480"/>
  <c r="Q1480"/>
  <c r="P1480" s="1"/>
  <c r="R1479"/>
  <c r="Q1479"/>
  <c r="P1479"/>
  <c r="R1478"/>
  <c r="Q1478"/>
  <c r="P1478" s="1"/>
  <c r="R1477"/>
  <c r="Q1477"/>
  <c r="P1477" s="1"/>
  <c r="R1476"/>
  <c r="Q1476"/>
  <c r="P1476"/>
  <c r="R1475"/>
  <c r="Q1475"/>
  <c r="P1475"/>
  <c r="R1474"/>
  <c r="Q1474"/>
  <c r="R1473"/>
  <c r="Q1473"/>
  <c r="P1473"/>
  <c r="R1472"/>
  <c r="Q1472"/>
  <c r="P1472" s="1"/>
  <c r="R1471"/>
  <c r="P1471" s="1"/>
  <c r="Q1471"/>
  <c r="R1470"/>
  <c r="Q1470"/>
  <c r="P1470" s="1"/>
  <c r="R1469"/>
  <c r="Q1469"/>
  <c r="P1469" s="1"/>
  <c r="R1468"/>
  <c r="Q1468"/>
  <c r="P1468"/>
  <c r="R1467"/>
  <c r="P1467" s="1"/>
  <c r="Q1467"/>
  <c r="R1466"/>
  <c r="Q1466"/>
  <c r="R1465"/>
  <c r="P1465" s="1"/>
  <c r="Q1465"/>
  <c r="R1464"/>
  <c r="Q1464"/>
  <c r="P1464" s="1"/>
  <c r="R1463"/>
  <c r="Q1463"/>
  <c r="P1463"/>
  <c r="R1462"/>
  <c r="Q1462"/>
  <c r="P1462" s="1"/>
  <c r="R1461"/>
  <c r="Q1461"/>
  <c r="P1461" s="1"/>
  <c r="R1460"/>
  <c r="Q1460"/>
  <c r="P1460"/>
  <c r="R1459"/>
  <c r="Q1459"/>
  <c r="P1459"/>
  <c r="R1458"/>
  <c r="Q1458"/>
  <c r="R1457"/>
  <c r="Q1457"/>
  <c r="P1457"/>
  <c r="R1456"/>
  <c r="Q1456"/>
  <c r="P1456" s="1"/>
  <c r="R1455"/>
  <c r="P1455" s="1"/>
  <c r="Q1455"/>
  <c r="R1454"/>
  <c r="Q1454"/>
  <c r="P1454" s="1"/>
  <c r="R1453"/>
  <c r="Q1453"/>
  <c r="P1453" s="1"/>
  <c r="R1452"/>
  <c r="Q1452"/>
  <c r="P1452"/>
  <c r="R1451"/>
  <c r="P1451" s="1"/>
  <c r="Q1451"/>
  <c r="R1450"/>
  <c r="Q1450"/>
  <c r="R1449"/>
  <c r="P1449" s="1"/>
  <c r="Q1449"/>
  <c r="R1448"/>
  <c r="Q1448"/>
  <c r="P1448" s="1"/>
  <c r="R1447"/>
  <c r="Q1447"/>
  <c r="P1447"/>
  <c r="R1446"/>
  <c r="Q1446"/>
  <c r="P1446" s="1"/>
  <c r="R1445"/>
  <c r="Q1445"/>
  <c r="P1445" s="1"/>
  <c r="R1444"/>
  <c r="Q1444"/>
  <c r="P1444"/>
  <c r="R1443"/>
  <c r="Q1443"/>
  <c r="P1443"/>
  <c r="R1442"/>
  <c r="Q1442"/>
  <c r="R1441"/>
  <c r="Q1441"/>
  <c r="P1441"/>
  <c r="R1440"/>
  <c r="Q1440"/>
  <c r="P1440" s="1"/>
  <c r="R1439"/>
  <c r="P1439" s="1"/>
  <c r="Q1439"/>
  <c r="R1438"/>
  <c r="Q1438"/>
  <c r="P1438" s="1"/>
  <c r="R1437"/>
  <c r="Q1437"/>
  <c r="P1437" s="1"/>
  <c r="R1436"/>
  <c r="Q1436"/>
  <c r="P1436"/>
  <c r="R1435"/>
  <c r="P1435" s="1"/>
  <c r="Q1435"/>
  <c r="R1434"/>
  <c r="Q1434"/>
  <c r="R1433"/>
  <c r="P1433" s="1"/>
  <c r="Q1433"/>
  <c r="R1432"/>
  <c r="Q1432"/>
  <c r="P1432" s="1"/>
  <c r="R1431"/>
  <c r="Q1431"/>
  <c r="P1431"/>
  <c r="R1430"/>
  <c r="Q1430"/>
  <c r="P1430" s="1"/>
  <c r="R1429"/>
  <c r="Q1429"/>
  <c r="P1429" s="1"/>
  <c r="R1428"/>
  <c r="Q1428"/>
  <c r="P1428"/>
  <c r="R1427"/>
  <c r="P1427" s="1"/>
  <c r="Q1427"/>
  <c r="R1426"/>
  <c r="Q1426"/>
  <c r="R1425"/>
  <c r="Q1425"/>
  <c r="P1425"/>
  <c r="R1424"/>
  <c r="Q1424"/>
  <c r="P1424" s="1"/>
  <c r="R1423"/>
  <c r="P1423" s="1"/>
  <c r="Q1423"/>
  <c r="R1422"/>
  <c r="Q1422"/>
  <c r="P1422" s="1"/>
  <c r="R1421"/>
  <c r="Q1421"/>
  <c r="P1421" s="1"/>
  <c r="R1420"/>
  <c r="Q1420"/>
  <c r="P1420"/>
  <c r="R1419"/>
  <c r="Q1419"/>
  <c r="P1419"/>
  <c r="R1418"/>
  <c r="Q1418"/>
  <c r="R1417"/>
  <c r="P1417" s="1"/>
  <c r="Q1417"/>
  <c r="R1416"/>
  <c r="Q1416"/>
  <c r="P1416" s="1"/>
  <c r="R1415"/>
  <c r="Q1415"/>
  <c r="P1415"/>
  <c r="R1414"/>
  <c r="Q1414"/>
  <c r="P1414" s="1"/>
  <c r="R1413"/>
  <c r="Q1413"/>
  <c r="P1413" s="1"/>
  <c r="R1412"/>
  <c r="Q1412"/>
  <c r="P1412"/>
  <c r="R1411"/>
  <c r="P1411" s="1"/>
  <c r="Q1411"/>
  <c r="R1410"/>
  <c r="Q1410"/>
  <c r="R1409"/>
  <c r="Q1409"/>
  <c r="P1409"/>
  <c r="R1408"/>
  <c r="Q1408"/>
  <c r="P1408" s="1"/>
  <c r="R1407"/>
  <c r="P1407" s="1"/>
  <c r="Q1407"/>
  <c r="R1406"/>
  <c r="Q1406"/>
  <c r="P1406" s="1"/>
  <c r="R1405"/>
  <c r="Q1405"/>
  <c r="P1405" s="1"/>
  <c r="R1404"/>
  <c r="Q1404"/>
  <c r="P1404"/>
  <c r="R1403"/>
  <c r="Q1403"/>
  <c r="P1403"/>
  <c r="R1402"/>
  <c r="Q1402"/>
  <c r="R1401"/>
  <c r="P1401" s="1"/>
  <c r="Q1401"/>
  <c r="R1400"/>
  <c r="Q1400"/>
  <c r="P1400" s="1"/>
  <c r="R1399"/>
  <c r="Q1399"/>
  <c r="P1399"/>
  <c r="R1398"/>
  <c r="Q1398"/>
  <c r="P1398" s="1"/>
  <c r="R1397"/>
  <c r="Q1397"/>
  <c r="P1397" s="1"/>
  <c r="R1396"/>
  <c r="Q1396"/>
  <c r="P1396"/>
  <c r="R1395"/>
  <c r="P1395" s="1"/>
  <c r="Q1395"/>
  <c r="R1394"/>
  <c r="Q1394"/>
  <c r="R1393"/>
  <c r="Q1393"/>
  <c r="P1393"/>
  <c r="R1392"/>
  <c r="Q1392"/>
  <c r="P1392" s="1"/>
  <c r="R1391"/>
  <c r="P1391" s="1"/>
  <c r="Q1391"/>
  <c r="R1390"/>
  <c r="Q1390"/>
  <c r="P1390" s="1"/>
  <c r="R1389"/>
  <c r="Q1389"/>
  <c r="P1389" s="1"/>
  <c r="R1388"/>
  <c r="Q1388"/>
  <c r="P1388"/>
  <c r="R1387"/>
  <c r="Q1387"/>
  <c r="P1387"/>
  <c r="R1386"/>
  <c r="Q1386"/>
  <c r="R1385"/>
  <c r="P1385" s="1"/>
  <c r="Q1385"/>
  <c r="R1384"/>
  <c r="Q1384"/>
  <c r="P1384" s="1"/>
  <c r="R1383"/>
  <c r="Q1383"/>
  <c r="P1383"/>
  <c r="R1382"/>
  <c r="Q1382"/>
  <c r="P1382" s="1"/>
  <c r="R1381"/>
  <c r="Q1381"/>
  <c r="P1381" s="1"/>
  <c r="R1380"/>
  <c r="Q1380"/>
  <c r="P1380"/>
  <c r="R1379"/>
  <c r="P1379" s="1"/>
  <c r="Q1379"/>
  <c r="R1378"/>
  <c r="Q1378"/>
  <c r="R1377"/>
  <c r="Q1377"/>
  <c r="P1377"/>
  <c r="R1376"/>
  <c r="Q1376"/>
  <c r="P1376" s="1"/>
  <c r="R1375"/>
  <c r="P1375" s="1"/>
  <c r="Q1375"/>
  <c r="R1374"/>
  <c r="Q1374"/>
  <c r="P1374" s="1"/>
  <c r="R1373"/>
  <c r="Q1373"/>
  <c r="P1373" s="1"/>
  <c r="R1372"/>
  <c r="Q1372"/>
  <c r="P1372"/>
  <c r="R1371"/>
  <c r="Q1371"/>
  <c r="P1371"/>
  <c r="R1370"/>
  <c r="Q1370"/>
  <c r="R1369"/>
  <c r="P1369" s="1"/>
  <c r="Q1369"/>
  <c r="R1368"/>
  <c r="Q1368"/>
  <c r="P1368" s="1"/>
  <c r="R1367"/>
  <c r="Q1367"/>
  <c r="P1367"/>
  <c r="R1366"/>
  <c r="Q1366"/>
  <c r="P1366" s="1"/>
  <c r="R1365"/>
  <c r="Q1365"/>
  <c r="P1365" s="1"/>
  <c r="R1364"/>
  <c r="Q1364"/>
  <c r="P1364"/>
  <c r="R1363"/>
  <c r="P1363" s="1"/>
  <c r="Q1363"/>
  <c r="R1362"/>
  <c r="Q1362"/>
  <c r="R1361"/>
  <c r="Q1361"/>
  <c r="P1361"/>
  <c r="R1360"/>
  <c r="Q1360"/>
  <c r="P1360" s="1"/>
  <c r="R1359"/>
  <c r="P1359" s="1"/>
  <c r="Q1359"/>
  <c r="R1358"/>
  <c r="Q1358"/>
  <c r="P1358" s="1"/>
  <c r="R1357"/>
  <c r="Q1357"/>
  <c r="P1357" s="1"/>
  <c r="R1356"/>
  <c r="Q1356"/>
  <c r="P1356"/>
  <c r="R1355"/>
  <c r="Q1355"/>
  <c r="P1355"/>
  <c r="R1354"/>
  <c r="Q1354"/>
  <c r="R1353"/>
  <c r="P1353" s="1"/>
  <c r="Q1353"/>
  <c r="R1352"/>
  <c r="Q1352"/>
  <c r="P1352" s="1"/>
  <c r="R1351"/>
  <c r="Q1351"/>
  <c r="P1351"/>
  <c r="R1350"/>
  <c r="Q1350"/>
  <c r="P1350" s="1"/>
  <c r="R1349"/>
  <c r="Q1349"/>
  <c r="P1349" s="1"/>
  <c r="R1348"/>
  <c r="Q1348"/>
  <c r="P1348"/>
  <c r="R1347"/>
  <c r="P1347" s="1"/>
  <c r="Q1347"/>
  <c r="R1346"/>
  <c r="Q1346"/>
  <c r="R1345"/>
  <c r="Q1345"/>
  <c r="P1345"/>
  <c r="R1344"/>
  <c r="Q1344"/>
  <c r="P1344" s="1"/>
  <c r="R1343"/>
  <c r="P1343" s="1"/>
  <c r="Q1343"/>
  <c r="R1342"/>
  <c r="Q1342"/>
  <c r="P1342" s="1"/>
  <c r="R1341"/>
  <c r="Q1341"/>
  <c r="P1341" s="1"/>
  <c r="R1340"/>
  <c r="Q1340"/>
  <c r="P1340" s="1"/>
  <c r="R1339"/>
  <c r="Q1339"/>
  <c r="P1339"/>
  <c r="R1338"/>
  <c r="Q1338"/>
  <c r="R1337"/>
  <c r="Q1337"/>
  <c r="R1336"/>
  <c r="Q1336"/>
  <c r="P1336" s="1"/>
  <c r="R1335"/>
  <c r="Q1335"/>
  <c r="P1335"/>
  <c r="R1334"/>
  <c r="Q1334"/>
  <c r="R1333"/>
  <c r="Q1333"/>
  <c r="P1333" s="1"/>
  <c r="R1332"/>
  <c r="Q1332"/>
  <c r="P1332"/>
  <c r="R1331"/>
  <c r="Q1331"/>
  <c r="P1331" s="1"/>
  <c r="R1330"/>
  <c r="Q1330"/>
  <c r="R1329"/>
  <c r="Q1329"/>
  <c r="P1329" s="1"/>
  <c r="R1328"/>
  <c r="Q1328"/>
  <c r="P1328"/>
  <c r="R1327"/>
  <c r="Q1327"/>
  <c r="P1327" s="1"/>
  <c r="R1326"/>
  <c r="Q1326"/>
  <c r="P1326" s="1"/>
  <c r="R1325"/>
  <c r="Q1325"/>
  <c r="P1325" s="1"/>
  <c r="R1324"/>
  <c r="Q1324"/>
  <c r="P1324"/>
  <c r="R1323"/>
  <c r="Q1323"/>
  <c r="P1323" s="1"/>
  <c r="R1322"/>
  <c r="Q1322"/>
  <c r="P1322" s="1"/>
  <c r="R1321"/>
  <c r="Q1321"/>
  <c r="P1321" s="1"/>
  <c r="R1320"/>
  <c r="Q1320"/>
  <c r="P1320"/>
  <c r="R1319"/>
  <c r="Q1319"/>
  <c r="P1319" s="1"/>
  <c r="R1318"/>
  <c r="Q1318"/>
  <c r="P1318" s="1"/>
  <c r="R1317"/>
  <c r="Q1317"/>
  <c r="P1317" s="1"/>
  <c r="R1316"/>
  <c r="Q1316"/>
  <c r="P1316"/>
  <c r="R1315"/>
  <c r="Q1315"/>
  <c r="P1315" s="1"/>
  <c r="R1314"/>
  <c r="Q1314"/>
  <c r="R1313"/>
  <c r="Q1313"/>
  <c r="P1313" s="1"/>
  <c r="R1312"/>
  <c r="Q1312"/>
  <c r="P1312"/>
  <c r="R1311"/>
  <c r="Q1311"/>
  <c r="P1311" s="1"/>
  <c r="R1310"/>
  <c r="Q1310"/>
  <c r="P1310" s="1"/>
  <c r="R1309"/>
  <c r="Q1309"/>
  <c r="P1309" s="1"/>
  <c r="R1308"/>
  <c r="Q1308"/>
  <c r="P1308"/>
  <c r="R1307"/>
  <c r="Q1307"/>
  <c r="P1307" s="1"/>
  <c r="R1306"/>
  <c r="Q1306"/>
  <c r="P1306" s="1"/>
  <c r="R1305"/>
  <c r="Q1305"/>
  <c r="P1305" s="1"/>
  <c r="R1304"/>
  <c r="Q1304"/>
  <c r="P1304"/>
  <c r="R1303"/>
  <c r="Q1303"/>
  <c r="P1303" s="1"/>
  <c r="R1302"/>
  <c r="Q1302"/>
  <c r="P1302" s="1"/>
  <c r="R1301"/>
  <c r="Q1301"/>
  <c r="P1301" s="1"/>
  <c r="R1300"/>
  <c r="Q1300"/>
  <c r="P1300"/>
  <c r="R1299"/>
  <c r="Q1299"/>
  <c r="P1299" s="1"/>
  <c r="R1298"/>
  <c r="Q1298"/>
  <c r="R1297"/>
  <c r="Q1297"/>
  <c r="P1297" s="1"/>
  <c r="R1296"/>
  <c r="Q1296"/>
  <c r="P1296"/>
  <c r="R1295"/>
  <c r="Q1295"/>
  <c r="P1295" s="1"/>
  <c r="R1294"/>
  <c r="Q1294"/>
  <c r="P1294" s="1"/>
  <c r="R1293"/>
  <c r="Q1293"/>
  <c r="P1293" s="1"/>
  <c r="R1292"/>
  <c r="Q1292"/>
  <c r="P1292"/>
  <c r="R1291"/>
  <c r="Q1291"/>
  <c r="P1291" s="1"/>
  <c r="R1290"/>
  <c r="Q1290"/>
  <c r="P1290" s="1"/>
  <c r="R1289"/>
  <c r="Q1289"/>
  <c r="P1289" s="1"/>
  <c r="R1288"/>
  <c r="Q1288"/>
  <c r="P1288"/>
  <c r="R1287"/>
  <c r="Q1287"/>
  <c r="P1287" s="1"/>
  <c r="R1286"/>
  <c r="Q1286"/>
  <c r="P1286" s="1"/>
  <c r="R1285"/>
  <c r="Q1285"/>
  <c r="P1285" s="1"/>
  <c r="R1284"/>
  <c r="Q1284"/>
  <c r="P1284"/>
  <c r="R1283"/>
  <c r="Q1283"/>
  <c r="P1283" s="1"/>
  <c r="R1282"/>
  <c r="Q1282"/>
  <c r="R1281"/>
  <c r="Q1281"/>
  <c r="P1281" s="1"/>
  <c r="R1280"/>
  <c r="Q1280"/>
  <c r="P1280"/>
  <c r="R1279"/>
  <c r="Q1279"/>
  <c r="P1279" s="1"/>
  <c r="R1278"/>
  <c r="Q1278"/>
  <c r="P1278" s="1"/>
  <c r="R1277"/>
  <c r="Q1277"/>
  <c r="P1277" s="1"/>
  <c r="R1276"/>
  <c r="Q1276"/>
  <c r="P1276"/>
  <c r="R1275"/>
  <c r="Q1275"/>
  <c r="P1275" s="1"/>
  <c r="R1274"/>
  <c r="Q1274"/>
  <c r="P1274" s="1"/>
  <c r="R1273"/>
  <c r="Q1273"/>
  <c r="P1273" s="1"/>
  <c r="R1272"/>
  <c r="Q1272"/>
  <c r="P1272"/>
  <c r="R1271"/>
  <c r="Q1271"/>
  <c r="P1271" s="1"/>
  <c r="R1270"/>
  <c r="Q1270"/>
  <c r="P1270" s="1"/>
  <c r="R1269"/>
  <c r="Q1269"/>
  <c r="P1269" s="1"/>
  <c r="R1268"/>
  <c r="Q1268"/>
  <c r="P1268"/>
  <c r="R1267"/>
  <c r="Q1267"/>
  <c r="P1267" s="1"/>
  <c r="R1266"/>
  <c r="Q1266"/>
  <c r="R1265"/>
  <c r="Q1265"/>
  <c r="P1265" s="1"/>
  <c r="R1264"/>
  <c r="Q1264"/>
  <c r="P1264"/>
  <c r="R1263"/>
  <c r="Q1263"/>
  <c r="P1263" s="1"/>
  <c r="R1262"/>
  <c r="Q1262"/>
  <c r="P1262" s="1"/>
  <c r="R1261"/>
  <c r="Q1261"/>
  <c r="P1261" s="1"/>
  <c r="R1260"/>
  <c r="Q1260"/>
  <c r="P1260"/>
  <c r="R1259"/>
  <c r="Q1259"/>
  <c r="P1259" s="1"/>
  <c r="R1258"/>
  <c r="Q1258"/>
  <c r="P1258" s="1"/>
  <c r="R1257"/>
  <c r="Q1257"/>
  <c r="P1257" s="1"/>
  <c r="R1256"/>
  <c r="Q1256"/>
  <c r="P1256"/>
  <c r="R1255"/>
  <c r="Q1255"/>
  <c r="R1254"/>
  <c r="Q1254"/>
  <c r="P1254" s="1"/>
  <c r="R1253"/>
  <c r="Q1253"/>
  <c r="P1253"/>
  <c r="R1252"/>
  <c r="Q1252"/>
  <c r="P1252"/>
  <c r="R1251"/>
  <c r="Q1251"/>
  <c r="P1251" s="1"/>
  <c r="R1250"/>
  <c r="Q1250"/>
  <c r="P1250" s="1"/>
  <c r="R1249"/>
  <c r="Q1249"/>
  <c r="P1249" s="1"/>
  <c r="R1248"/>
  <c r="Q1248"/>
  <c r="P1248"/>
  <c r="R1247"/>
  <c r="Q1247"/>
  <c r="R1246"/>
  <c r="Q1246"/>
  <c r="P1246" s="1"/>
  <c r="R1245"/>
  <c r="Q1245"/>
  <c r="P1245"/>
  <c r="R1244"/>
  <c r="Q1244"/>
  <c r="P1244"/>
  <c r="R1243"/>
  <c r="Q1243"/>
  <c r="P1243" s="1"/>
  <c r="R1242"/>
  <c r="Q1242"/>
  <c r="P1242" s="1"/>
  <c r="R1241"/>
  <c r="Q1241"/>
  <c r="P1241" s="1"/>
  <c r="R1240"/>
  <c r="Q1240"/>
  <c r="P1240"/>
  <c r="R1239"/>
  <c r="Q1239"/>
  <c r="P1239" s="1"/>
  <c r="R1238"/>
  <c r="Q1238"/>
  <c r="P1238" s="1"/>
  <c r="R1237"/>
  <c r="Q1237"/>
  <c r="P1237"/>
  <c r="R1236"/>
  <c r="Q1236"/>
  <c r="P1236"/>
  <c r="R1235"/>
  <c r="Q1235"/>
  <c r="P1235" s="1"/>
  <c r="R1234"/>
  <c r="Q1234"/>
  <c r="P1234" s="1"/>
  <c r="R1233"/>
  <c r="Q1233"/>
  <c r="P1233" s="1"/>
  <c r="R1232"/>
  <c r="Q1232"/>
  <c r="P1232"/>
  <c r="R1231"/>
  <c r="Q1231"/>
  <c r="P1231" s="1"/>
  <c r="R1230"/>
  <c r="Q1230"/>
  <c r="P1230" s="1"/>
  <c r="R1229"/>
  <c r="Q1229"/>
  <c r="P1229"/>
  <c r="R1228"/>
  <c r="Q1228"/>
  <c r="P1228"/>
  <c r="R1227"/>
  <c r="Q1227"/>
  <c r="P1227" s="1"/>
  <c r="R1226"/>
  <c r="Q1226"/>
  <c r="P1226" s="1"/>
  <c r="R1225"/>
  <c r="Q1225"/>
  <c r="P1225" s="1"/>
  <c r="R1224"/>
  <c r="Q1224"/>
  <c r="P1224"/>
  <c r="R1223"/>
  <c r="Q1223"/>
  <c r="P1223" s="1"/>
  <c r="R1222"/>
  <c r="Q1222"/>
  <c r="P1222" s="1"/>
  <c r="R1221"/>
  <c r="Q1221"/>
  <c r="P1221"/>
  <c r="R1220"/>
  <c r="Q1220"/>
  <c r="P1220"/>
  <c r="R1219"/>
  <c r="Q1219"/>
  <c r="P1219" s="1"/>
  <c r="R1218"/>
  <c r="Q1218"/>
  <c r="P1218" s="1"/>
  <c r="R1217"/>
  <c r="Q1217"/>
  <c r="P1217" s="1"/>
  <c r="R1216"/>
  <c r="Q1216"/>
  <c r="P1216"/>
  <c r="R1215"/>
  <c r="Q1215"/>
  <c r="P1215" s="1"/>
  <c r="R1214"/>
  <c r="Q1214"/>
  <c r="R1213"/>
  <c r="Q1213"/>
  <c r="P1213" s="1"/>
  <c r="R1212"/>
  <c r="Q1212"/>
  <c r="P1212"/>
  <c r="R1211"/>
  <c r="Q1211"/>
  <c r="R1210"/>
  <c r="Q1210"/>
  <c r="P1210" s="1"/>
  <c r="R1209"/>
  <c r="Q1209"/>
  <c r="P1209"/>
  <c r="R1208"/>
  <c r="P1208" s="1"/>
  <c r="Q1208"/>
  <c r="R1207"/>
  <c r="Q1207"/>
  <c r="R1206"/>
  <c r="Q1206"/>
  <c r="P1206"/>
  <c r="R1205"/>
  <c r="Q1205"/>
  <c r="P1205"/>
  <c r="R1204"/>
  <c r="P1204" s="1"/>
  <c r="Q1204"/>
  <c r="R1203"/>
  <c r="Q1203"/>
  <c r="P1203" s="1"/>
  <c r="R1202"/>
  <c r="P1202" s="1"/>
  <c r="Q1202"/>
  <c r="R1201"/>
  <c r="Q1201"/>
  <c r="P1201" s="1"/>
  <c r="R1200"/>
  <c r="Q1200"/>
  <c r="P1200"/>
  <c r="R1199"/>
  <c r="Q1199"/>
  <c r="P1199" s="1"/>
  <c r="R1198"/>
  <c r="Q1198"/>
  <c r="R1197"/>
  <c r="Q1197"/>
  <c r="P1197" s="1"/>
  <c r="R1196"/>
  <c r="Q1196"/>
  <c r="P1196"/>
  <c r="R1195"/>
  <c r="Q1195"/>
  <c r="R1194"/>
  <c r="Q1194"/>
  <c r="P1194" s="1"/>
  <c r="R1193"/>
  <c r="Q1193"/>
  <c r="P1193"/>
  <c r="R1192"/>
  <c r="P1192" s="1"/>
  <c r="Q1192"/>
  <c r="R1191"/>
  <c r="Q1191"/>
  <c r="P1191" s="1"/>
  <c r="R1190"/>
  <c r="Q1190"/>
  <c r="P1190"/>
  <c r="R1189"/>
  <c r="Q1189"/>
  <c r="P1189"/>
  <c r="R1188"/>
  <c r="P1188" s="1"/>
  <c r="Q1188"/>
  <c r="R1187"/>
  <c r="Q1187"/>
  <c r="P1187" s="1"/>
  <c r="R1186"/>
  <c r="P1186" s="1"/>
  <c r="Q1186"/>
  <c r="R1185"/>
  <c r="Q1185"/>
  <c r="P1185" s="1"/>
  <c r="R1184"/>
  <c r="Q1184"/>
  <c r="P1184"/>
  <c r="R1183"/>
  <c r="Q1183"/>
  <c r="P1183" s="1"/>
  <c r="R1182"/>
  <c r="Q1182"/>
  <c r="R1181"/>
  <c r="Q1181"/>
  <c r="P1181"/>
  <c r="R1180"/>
  <c r="Q1180"/>
  <c r="P1180"/>
  <c r="R1179"/>
  <c r="Q1179"/>
  <c r="R1178"/>
  <c r="Q1178"/>
  <c r="P1178"/>
  <c r="R1177"/>
  <c r="Q1177"/>
  <c r="P1177"/>
  <c r="R1176"/>
  <c r="P1176" s="1"/>
  <c r="Q1176"/>
  <c r="R1175"/>
  <c r="Q1175"/>
  <c r="R1174"/>
  <c r="Q1174"/>
  <c r="P1174"/>
  <c r="R1173"/>
  <c r="Q1173"/>
  <c r="P1173"/>
  <c r="R1172"/>
  <c r="P1172" s="1"/>
  <c r="Q1172"/>
  <c r="R1171"/>
  <c r="Q1171"/>
  <c r="P1171" s="1"/>
  <c r="R1170"/>
  <c r="P1170" s="1"/>
  <c r="Q1170"/>
  <c r="R1169"/>
  <c r="Q1169"/>
  <c r="P1169" s="1"/>
  <c r="R1168"/>
  <c r="Q1168"/>
  <c r="P1168"/>
  <c r="R1167"/>
  <c r="Q1167"/>
  <c r="P1167" s="1"/>
  <c r="R1166"/>
  <c r="Q1166"/>
  <c r="P1166" s="1"/>
  <c r="R1165"/>
  <c r="Q1165"/>
  <c r="P1165" s="1"/>
  <c r="R1164"/>
  <c r="Q1164"/>
  <c r="P1164"/>
  <c r="R1163"/>
  <c r="Q1163"/>
  <c r="R1162"/>
  <c r="Q1162"/>
  <c r="P1162" s="1"/>
  <c r="R1161"/>
  <c r="Q1161"/>
  <c r="P1161"/>
  <c r="R1160"/>
  <c r="P1160" s="1"/>
  <c r="Q1160"/>
  <c r="R1159"/>
  <c r="Q1159"/>
  <c r="R1158"/>
  <c r="Q1158"/>
  <c r="P1158"/>
  <c r="R1157"/>
  <c r="Q1157"/>
  <c r="P1157"/>
  <c r="R1156"/>
  <c r="P1156" s="1"/>
  <c r="Q1156"/>
  <c r="R1155"/>
  <c r="Q1155"/>
  <c r="P1155" s="1"/>
  <c r="R1154"/>
  <c r="P1154" s="1"/>
  <c r="Q1154"/>
  <c r="R1153"/>
  <c r="Q1153"/>
  <c r="P1153" s="1"/>
  <c r="R1152"/>
  <c r="Q1152"/>
  <c r="P1152"/>
  <c r="R1151"/>
  <c r="Q1151"/>
  <c r="P1151" s="1"/>
  <c r="R1150"/>
  <c r="Q1150"/>
  <c r="R1149"/>
  <c r="Q1149"/>
  <c r="P1149" s="1"/>
  <c r="R1148"/>
  <c r="Q1148"/>
  <c r="P1148"/>
  <c r="R1147"/>
  <c r="Q1147"/>
  <c r="R1146"/>
  <c r="Q1146"/>
  <c r="P1146" s="1"/>
  <c r="R1145"/>
  <c r="Q1145"/>
  <c r="P1145"/>
  <c r="R1144"/>
  <c r="P1144" s="1"/>
  <c r="Q1144"/>
  <c r="R1143"/>
  <c r="Q1143"/>
  <c r="R1142"/>
  <c r="Q1142"/>
  <c r="P1142"/>
  <c r="R1141"/>
  <c r="Q1141"/>
  <c r="P1141"/>
  <c r="R1140"/>
  <c r="P1140" s="1"/>
  <c r="Q1140"/>
  <c r="R1139"/>
  <c r="Q1139"/>
  <c r="P1139" s="1"/>
  <c r="R1138"/>
  <c r="P1138" s="1"/>
  <c r="Q1138"/>
  <c r="R1137"/>
  <c r="Q1137"/>
  <c r="P1137" s="1"/>
  <c r="R1136"/>
  <c r="Q1136"/>
  <c r="P1136"/>
  <c r="R1135"/>
  <c r="Q1135"/>
  <c r="P1135" s="1"/>
  <c r="R1134"/>
  <c r="Q1134"/>
  <c r="R1133"/>
  <c r="Q1133"/>
  <c r="P1133" s="1"/>
  <c r="R1132"/>
  <c r="Q1132"/>
  <c r="P1132"/>
  <c r="R1131"/>
  <c r="Q1131"/>
  <c r="R1130"/>
  <c r="Q1130"/>
  <c r="P1130" s="1"/>
  <c r="R1129"/>
  <c r="Q1129"/>
  <c r="P1129"/>
  <c r="R1128"/>
  <c r="P1128" s="1"/>
  <c r="Q1128"/>
  <c r="R1127"/>
  <c r="Q1127"/>
  <c r="P1127" s="1"/>
  <c r="R1126"/>
  <c r="Q1126"/>
  <c r="P1126"/>
  <c r="R1125"/>
  <c r="Q1125"/>
  <c r="P1125"/>
  <c r="R1124"/>
  <c r="P1124" s="1"/>
  <c r="Q1124"/>
  <c r="R1123"/>
  <c r="Q1123"/>
  <c r="P1123" s="1"/>
  <c r="R1122"/>
  <c r="P1122" s="1"/>
  <c r="Q1122"/>
  <c r="R1121"/>
  <c r="Q1121"/>
  <c r="P1121" s="1"/>
  <c r="R1120"/>
  <c r="Q1120"/>
  <c r="P1120"/>
  <c r="R1119"/>
  <c r="Q1119"/>
  <c r="P1119" s="1"/>
  <c r="R1118"/>
  <c r="Q1118"/>
  <c r="R1117"/>
  <c r="Q1117"/>
  <c r="P1117"/>
  <c r="R1116"/>
  <c r="Q1116"/>
  <c r="P1116"/>
  <c r="R1115"/>
  <c r="Q1115"/>
  <c r="R1114"/>
  <c r="Q1114"/>
  <c r="P1114"/>
  <c r="R1113"/>
  <c r="Q1113"/>
  <c r="P1113"/>
  <c r="R1112"/>
  <c r="P1112" s="1"/>
  <c r="Q1112"/>
  <c r="R1111"/>
  <c r="Q1111"/>
  <c r="R1110"/>
  <c r="Q1110"/>
  <c r="P1110"/>
  <c r="R1109"/>
  <c r="Q1109"/>
  <c r="P1109"/>
  <c r="R1108"/>
  <c r="P1108" s="1"/>
  <c r="Q1108"/>
  <c r="R1107"/>
  <c r="Q1107"/>
  <c r="P1107" s="1"/>
  <c r="R1106"/>
  <c r="P1106" s="1"/>
  <c r="Q1106"/>
  <c r="R1105"/>
  <c r="Q1105"/>
  <c r="P1105" s="1"/>
  <c r="R1104"/>
  <c r="Q1104"/>
  <c r="P1104"/>
  <c r="R1103"/>
  <c r="Q1103"/>
  <c r="P1103" s="1"/>
  <c r="R1102"/>
  <c r="Q1102"/>
  <c r="P1102" s="1"/>
  <c r="R1101"/>
  <c r="Q1101"/>
  <c r="P1101" s="1"/>
  <c r="R1100"/>
  <c r="Q1100"/>
  <c r="P1100"/>
  <c r="R1099"/>
  <c r="Q1099"/>
  <c r="R1098"/>
  <c r="Q1098"/>
  <c r="P1098" s="1"/>
  <c r="R1097"/>
  <c r="Q1097"/>
  <c r="P1097"/>
  <c r="R1096"/>
  <c r="P1096" s="1"/>
  <c r="Q1096"/>
  <c r="R1095"/>
  <c r="Q1095"/>
  <c r="R1094"/>
  <c r="Q1094"/>
  <c r="P1094"/>
  <c r="R1093"/>
  <c r="Q1093"/>
  <c r="P1093"/>
  <c r="R1092"/>
  <c r="P1092" s="1"/>
  <c r="Q1092"/>
  <c r="R1091"/>
  <c r="Q1091"/>
  <c r="P1091" s="1"/>
  <c r="R1090"/>
  <c r="P1090" s="1"/>
  <c r="Q1090"/>
  <c r="R1089"/>
  <c r="Q1089"/>
  <c r="P1089" s="1"/>
  <c r="R1088"/>
  <c r="Q1088"/>
  <c r="P1088"/>
  <c r="R1087"/>
  <c r="Q1087"/>
  <c r="P1087" s="1"/>
  <c r="R1086"/>
  <c r="Q1086"/>
  <c r="R1085"/>
  <c r="Q1085"/>
  <c r="P1085" s="1"/>
  <c r="R1084"/>
  <c r="Q1084"/>
  <c r="P1084"/>
  <c r="R1083"/>
  <c r="Q1083"/>
  <c r="R1082"/>
  <c r="Q1082"/>
  <c r="P1082" s="1"/>
  <c r="R1081"/>
  <c r="Q1081"/>
  <c r="P1081"/>
  <c r="R1080"/>
  <c r="P1080" s="1"/>
  <c r="Q1080"/>
  <c r="R1079"/>
  <c r="Q1079"/>
  <c r="R1078"/>
  <c r="Q1078"/>
  <c r="P1078"/>
  <c r="R1077"/>
  <c r="Q1077"/>
  <c r="P1077"/>
  <c r="R1076"/>
  <c r="P1076" s="1"/>
  <c r="Q1076"/>
  <c r="R1075"/>
  <c r="Q1075"/>
  <c r="P1075" s="1"/>
  <c r="R1074"/>
  <c r="P1074" s="1"/>
  <c r="Q1074"/>
  <c r="R1073"/>
  <c r="Q1073"/>
  <c r="P1073" s="1"/>
  <c r="R1072"/>
  <c r="Q1072"/>
  <c r="P1072"/>
  <c r="R1071"/>
  <c r="Q1071"/>
  <c r="P1071" s="1"/>
  <c r="R1070"/>
  <c r="Q1070"/>
  <c r="P1070" s="1"/>
  <c r="R1069"/>
  <c r="Q1069"/>
  <c r="P1069" s="1"/>
  <c r="R1068"/>
  <c r="Q1068"/>
  <c r="P1068"/>
  <c r="R1067"/>
  <c r="Q1067"/>
  <c r="R1066"/>
  <c r="Q1066"/>
  <c r="P1066" s="1"/>
  <c r="R1065"/>
  <c r="Q1065"/>
  <c r="P1065"/>
  <c r="R1064"/>
  <c r="P1064" s="1"/>
  <c r="Q1064"/>
  <c r="R1063"/>
  <c r="Q1063"/>
  <c r="P1063" s="1"/>
  <c r="R1062"/>
  <c r="Q1062"/>
  <c r="P1062"/>
  <c r="R1061"/>
  <c r="Q1061"/>
  <c r="P1061"/>
  <c r="R1060"/>
  <c r="P1060" s="1"/>
  <c r="Q1060"/>
  <c r="R1059"/>
  <c r="Q1059"/>
  <c r="P1059" s="1"/>
  <c r="R1058"/>
  <c r="P1058" s="1"/>
  <c r="Q1058"/>
  <c r="R1057"/>
  <c r="Q1057"/>
  <c r="P1057" s="1"/>
  <c r="R1056"/>
  <c r="Q1056"/>
  <c r="P1056"/>
  <c r="R1055"/>
  <c r="Q1055"/>
  <c r="P1055" s="1"/>
  <c r="R1054"/>
  <c r="Q1054"/>
  <c r="R1053"/>
  <c r="Q1053"/>
  <c r="P1053"/>
  <c r="R1052"/>
  <c r="Q1052"/>
  <c r="P1052"/>
  <c r="R1051"/>
  <c r="Q1051"/>
  <c r="R1050"/>
  <c r="Q1050"/>
  <c r="P1050"/>
  <c r="R1049"/>
  <c r="Q1049"/>
  <c r="P1049"/>
  <c r="R1048"/>
  <c r="P1048" s="1"/>
  <c r="Q1048"/>
  <c r="R1047"/>
  <c r="Q1047"/>
  <c r="R1046"/>
  <c r="Q1046"/>
  <c r="P1046"/>
  <c r="R1045"/>
  <c r="Q1045"/>
  <c r="P1045"/>
  <c r="R1044"/>
  <c r="P1044" s="1"/>
  <c r="Q1044"/>
  <c r="R1043"/>
  <c r="Q1043"/>
  <c r="P1043" s="1"/>
  <c r="R1042"/>
  <c r="P1042" s="1"/>
  <c r="Q1042"/>
  <c r="R1041"/>
  <c r="Q1041"/>
  <c r="P1041" s="1"/>
  <c r="R1040"/>
  <c r="Q1040"/>
  <c r="P1040"/>
  <c r="R1039"/>
  <c r="Q1039"/>
  <c r="P1039" s="1"/>
  <c r="R1038"/>
  <c r="Q1038"/>
  <c r="P1038" s="1"/>
  <c r="R1037"/>
  <c r="Q1037"/>
  <c r="P1037" s="1"/>
  <c r="R1036"/>
  <c r="Q1036"/>
  <c r="P1036"/>
  <c r="R1035"/>
  <c r="Q1035"/>
  <c r="R1034"/>
  <c r="Q1034"/>
  <c r="P1034" s="1"/>
  <c r="R1033"/>
  <c r="Q1033"/>
  <c r="P1033"/>
  <c r="R1032"/>
  <c r="P1032" s="1"/>
  <c r="Q1032"/>
  <c r="R1031"/>
  <c r="Q1031"/>
  <c r="P1031" s="1"/>
  <c r="R1030"/>
  <c r="Q1030"/>
  <c r="P1030"/>
  <c r="R1029"/>
  <c r="Q1029"/>
  <c r="P1029"/>
  <c r="R1028"/>
  <c r="P1028" s="1"/>
  <c r="Q1028"/>
  <c r="R1027"/>
  <c r="Q1027"/>
  <c r="P1027" s="1"/>
  <c r="R1026"/>
  <c r="P1026" s="1"/>
  <c r="Q1026"/>
  <c r="R1025"/>
  <c r="Q1025"/>
  <c r="P1025" s="1"/>
  <c r="R1024"/>
  <c r="Q1024"/>
  <c r="P1024"/>
  <c r="R1023"/>
  <c r="Q1023"/>
  <c r="P1023" s="1"/>
  <c r="R1022"/>
  <c r="Q1022"/>
  <c r="R1021"/>
  <c r="Q1021"/>
  <c r="P1021"/>
  <c r="R1020"/>
  <c r="Q1020"/>
  <c r="P1020"/>
  <c r="R1019"/>
  <c r="Q1019"/>
  <c r="R1018"/>
  <c r="Q1018"/>
  <c r="P1018"/>
  <c r="R1017"/>
  <c r="Q1017"/>
  <c r="P1017"/>
  <c r="R1016"/>
  <c r="P1016" s="1"/>
  <c r="Q1016"/>
  <c r="R1015"/>
  <c r="Q1015"/>
  <c r="P1015" s="1"/>
  <c r="R1014"/>
  <c r="Q1014"/>
  <c r="P1014"/>
  <c r="R1013"/>
  <c r="Q1013"/>
  <c r="P1013"/>
  <c r="R1012"/>
  <c r="P1012" s="1"/>
  <c r="Q1012"/>
  <c r="R1011"/>
  <c r="Q1011"/>
  <c r="P1011" s="1"/>
  <c r="R1010"/>
  <c r="P1010" s="1"/>
  <c r="Q1010"/>
  <c r="R1009"/>
  <c r="Q1009"/>
  <c r="P1009" s="1"/>
  <c r="R1008"/>
  <c r="Q1008"/>
  <c r="P1008"/>
  <c r="R1007"/>
  <c r="Q1007"/>
  <c r="P1007" s="1"/>
  <c r="R1006"/>
  <c r="Q1006"/>
  <c r="P1006" s="1"/>
  <c r="R1005"/>
  <c r="Q1005"/>
  <c r="P1005" s="1"/>
  <c r="R1004"/>
  <c r="Q1004"/>
  <c r="P1004"/>
  <c r="R1003"/>
  <c r="Q1003"/>
  <c r="R1002"/>
  <c r="Q1002"/>
  <c r="P1002" s="1"/>
  <c r="R1001"/>
  <c r="Q1001"/>
  <c r="P1001"/>
  <c r="R1000"/>
  <c r="P1000" s="1"/>
  <c r="Q1000"/>
  <c r="R999"/>
  <c r="Q999"/>
  <c r="P999" s="1"/>
  <c r="R998"/>
  <c r="Q998"/>
  <c r="P998"/>
  <c r="R997"/>
  <c r="Q997"/>
  <c r="P997"/>
  <c r="R996"/>
  <c r="P996" s="1"/>
  <c r="Q996"/>
  <c r="R995"/>
  <c r="Q995"/>
  <c r="P995" s="1"/>
  <c r="R994"/>
  <c r="P994" s="1"/>
  <c r="Q994"/>
  <c r="R993"/>
  <c r="Q993"/>
  <c r="P993" s="1"/>
  <c r="R992"/>
  <c r="Q992"/>
  <c r="P992"/>
  <c r="R991"/>
  <c r="Q991"/>
  <c r="P991" s="1"/>
  <c r="R990"/>
  <c r="Q990"/>
  <c r="R989"/>
  <c r="Q989"/>
  <c r="P989"/>
  <c r="R988"/>
  <c r="Q988"/>
  <c r="P988"/>
  <c r="R987"/>
  <c r="Q987"/>
  <c r="R986"/>
  <c r="Q986"/>
  <c r="P986"/>
  <c r="R985"/>
  <c r="Q985"/>
  <c r="P985"/>
  <c r="R984"/>
  <c r="P984" s="1"/>
  <c r="Q984"/>
  <c r="R983"/>
  <c r="Q983"/>
  <c r="R982"/>
  <c r="Q982"/>
  <c r="P982"/>
  <c r="R981"/>
  <c r="Q981"/>
  <c r="P981"/>
  <c r="R980"/>
  <c r="P980" s="1"/>
  <c r="Q980"/>
  <c r="R979"/>
  <c r="Q979"/>
  <c r="P979" s="1"/>
  <c r="R978"/>
  <c r="P978" s="1"/>
  <c r="Q978"/>
  <c r="R977"/>
  <c r="Q977"/>
  <c r="P977" s="1"/>
  <c r="R976"/>
  <c r="Q976"/>
  <c r="P976"/>
  <c r="R975"/>
  <c r="Q975"/>
  <c r="P975" s="1"/>
  <c r="R974"/>
  <c r="Q974"/>
  <c r="P974" s="1"/>
  <c r="R973"/>
  <c r="Q973"/>
  <c r="P973" s="1"/>
  <c r="R972"/>
  <c r="Q972"/>
  <c r="P972"/>
  <c r="R971"/>
  <c r="Q971"/>
  <c r="R970"/>
  <c r="Q970"/>
  <c r="P970" s="1"/>
  <c r="R969"/>
  <c r="Q969"/>
  <c r="P969"/>
  <c r="R968"/>
  <c r="P968" s="1"/>
  <c r="Q968"/>
  <c r="R967"/>
  <c r="Q967"/>
  <c r="P967" s="1"/>
  <c r="R966"/>
  <c r="Q966"/>
  <c r="P966"/>
  <c r="R965"/>
  <c r="Q965"/>
  <c r="P965"/>
  <c r="R964"/>
  <c r="P964" s="1"/>
  <c r="Q964"/>
  <c r="R963"/>
  <c r="Q963"/>
  <c r="P963" s="1"/>
  <c r="R962"/>
  <c r="P962" s="1"/>
  <c r="Q962"/>
  <c r="R961"/>
  <c r="Q961"/>
  <c r="P961" s="1"/>
  <c r="R960"/>
  <c r="Q960"/>
  <c r="P960"/>
  <c r="R959"/>
  <c r="Q959"/>
  <c r="P959" s="1"/>
  <c r="R958"/>
  <c r="Q958"/>
  <c r="R957"/>
  <c r="Q957"/>
  <c r="P957"/>
  <c r="R956"/>
  <c r="Q956"/>
  <c r="P956"/>
  <c r="R955"/>
  <c r="Q955"/>
  <c r="R954"/>
  <c r="Q954"/>
  <c r="P954"/>
  <c r="R953"/>
  <c r="Q953"/>
  <c r="P953"/>
  <c r="R952"/>
  <c r="P952" s="1"/>
  <c r="Q952"/>
  <c r="R951"/>
  <c r="Q951"/>
  <c r="R950"/>
  <c r="Q950"/>
  <c r="P950"/>
  <c r="R949"/>
  <c r="Q949"/>
  <c r="P949"/>
  <c r="R948"/>
  <c r="P948" s="1"/>
  <c r="Q948"/>
  <c r="R947"/>
  <c r="Q947"/>
  <c r="P947" s="1"/>
  <c r="R946"/>
  <c r="P946" s="1"/>
  <c r="Q946"/>
  <c r="R945"/>
  <c r="Q945"/>
  <c r="P945" s="1"/>
  <c r="R944"/>
  <c r="Q944"/>
  <c r="P944"/>
  <c r="R943"/>
  <c r="Q943"/>
  <c r="P943" s="1"/>
  <c r="R942"/>
  <c r="Q942"/>
  <c r="P942" s="1"/>
  <c r="R941"/>
  <c r="Q941"/>
  <c r="P941" s="1"/>
  <c r="R940"/>
  <c r="Q940"/>
  <c r="P940"/>
  <c r="R939"/>
  <c r="Q939"/>
  <c r="R938"/>
  <c r="Q938"/>
  <c r="P938" s="1"/>
  <c r="R937"/>
  <c r="Q937"/>
  <c r="P937"/>
  <c r="R936"/>
  <c r="P936" s="1"/>
  <c r="Q936"/>
  <c r="R935"/>
  <c r="Q935"/>
  <c r="P935" s="1"/>
  <c r="R934"/>
  <c r="Q934"/>
  <c r="P934"/>
  <c r="R933"/>
  <c r="Q933"/>
  <c r="P933"/>
  <c r="R932"/>
  <c r="P932" s="1"/>
  <c r="Q932"/>
  <c r="R931"/>
  <c r="Q931"/>
  <c r="P931" s="1"/>
  <c r="R930"/>
  <c r="P930" s="1"/>
  <c r="Q930"/>
  <c r="R929"/>
  <c r="Q929"/>
  <c r="P929" s="1"/>
  <c r="R928"/>
  <c r="Q928"/>
  <c r="P928"/>
  <c r="R927"/>
  <c r="Q927"/>
  <c r="P927" s="1"/>
  <c r="R926"/>
  <c r="Q926"/>
  <c r="P926" s="1"/>
  <c r="R925"/>
  <c r="Q925"/>
  <c r="P925"/>
  <c r="R924"/>
  <c r="Q924"/>
  <c r="P924"/>
  <c r="R923"/>
  <c r="Q923"/>
  <c r="R922"/>
  <c r="Q922"/>
  <c r="P922"/>
  <c r="R921"/>
  <c r="Q921"/>
  <c r="P921"/>
  <c r="R920"/>
  <c r="P920" s="1"/>
  <c r="Q920"/>
  <c r="R919"/>
  <c r="Q919"/>
  <c r="R918"/>
  <c r="Q918"/>
  <c r="P918"/>
  <c r="R917"/>
  <c r="Q917"/>
  <c r="P917"/>
  <c r="R916"/>
  <c r="P916" s="1"/>
  <c r="Q916"/>
  <c r="R915"/>
  <c r="Q915"/>
  <c r="P915" s="1"/>
  <c r="R914"/>
  <c r="P914" s="1"/>
  <c r="Q914"/>
  <c r="R913"/>
  <c r="Q913"/>
  <c r="P913" s="1"/>
  <c r="R912"/>
  <c r="Q912"/>
  <c r="P912"/>
  <c r="R911"/>
  <c r="Q911"/>
  <c r="P911" s="1"/>
  <c r="R910"/>
  <c r="Q910"/>
  <c r="P910" s="1"/>
  <c r="R909"/>
  <c r="Q909"/>
  <c r="P909" s="1"/>
  <c r="R908"/>
  <c r="Q908"/>
  <c r="P908"/>
  <c r="R907"/>
  <c r="Q907"/>
  <c r="R906"/>
  <c r="Q906"/>
  <c r="P906" s="1"/>
  <c r="R905"/>
  <c r="Q905"/>
  <c r="P905"/>
  <c r="R904"/>
  <c r="P904" s="1"/>
  <c r="Q904"/>
  <c r="R903"/>
  <c r="Q903"/>
  <c r="P903" s="1"/>
  <c r="R902"/>
  <c r="Q902"/>
  <c r="P902"/>
  <c r="R901"/>
  <c r="Q901"/>
  <c r="P901"/>
  <c r="R900"/>
  <c r="P900" s="1"/>
  <c r="Q900"/>
  <c r="R899"/>
  <c r="Q899"/>
  <c r="P899" s="1"/>
  <c r="R898"/>
  <c r="P898" s="1"/>
  <c r="Q898"/>
  <c r="R897"/>
  <c r="Q897"/>
  <c r="P897" s="1"/>
  <c r="R896"/>
  <c r="Q896"/>
  <c r="P896"/>
  <c r="R895"/>
  <c r="Q895"/>
  <c r="P895" s="1"/>
  <c r="R894"/>
  <c r="Q894"/>
  <c r="R893"/>
  <c r="Q893"/>
  <c r="P893"/>
  <c r="R892"/>
  <c r="Q892"/>
  <c r="P892"/>
  <c r="R891"/>
  <c r="Q891"/>
  <c r="R890"/>
  <c r="Q890"/>
  <c r="P890"/>
  <c r="R889"/>
  <c r="Q889"/>
  <c r="P889"/>
  <c r="R888"/>
  <c r="P888" s="1"/>
  <c r="Q888"/>
  <c r="R887"/>
  <c r="Q887"/>
  <c r="P887" s="1"/>
  <c r="R886"/>
  <c r="Q886"/>
  <c r="P886"/>
  <c r="R885"/>
  <c r="Q885"/>
  <c r="P885"/>
  <c r="R884"/>
  <c r="P884" s="1"/>
  <c r="Q884"/>
  <c r="R883"/>
  <c r="Q883"/>
  <c r="P883" s="1"/>
  <c r="R882"/>
  <c r="P882" s="1"/>
  <c r="Q882"/>
  <c r="R881"/>
  <c r="Q881"/>
  <c r="P881" s="1"/>
  <c r="R880"/>
  <c r="Q880"/>
  <c r="P880"/>
  <c r="R879"/>
  <c r="Q879"/>
  <c r="P879" s="1"/>
  <c r="R878"/>
  <c r="Q878"/>
  <c r="P878" s="1"/>
  <c r="R877"/>
  <c r="Q877"/>
  <c r="P877"/>
  <c r="R876"/>
  <c r="Q876"/>
  <c r="P876"/>
  <c r="R875"/>
  <c r="Q875"/>
  <c r="R874"/>
  <c r="Q874"/>
  <c r="P874"/>
  <c r="R873"/>
  <c r="Q873"/>
  <c r="P873"/>
  <c r="R872"/>
  <c r="P872" s="1"/>
  <c r="Q872"/>
  <c r="R871"/>
  <c r="Q871"/>
  <c r="P871" s="1"/>
  <c r="R870"/>
  <c r="Q870"/>
  <c r="P870"/>
  <c r="R869"/>
  <c r="Q869"/>
  <c r="P869"/>
  <c r="R868"/>
  <c r="P868" s="1"/>
  <c r="Q868"/>
  <c r="R867"/>
  <c r="Q867"/>
  <c r="P867" s="1"/>
  <c r="R866"/>
  <c r="Q866"/>
  <c r="P866" s="1"/>
  <c r="R865"/>
  <c r="Q865"/>
  <c r="P865" s="1"/>
  <c r="R864"/>
  <c r="Q864"/>
  <c r="P864"/>
  <c r="R863"/>
  <c r="Q863"/>
  <c r="R862"/>
  <c r="Q862"/>
  <c r="P862" s="1"/>
  <c r="R861"/>
  <c r="Q861"/>
  <c r="P861"/>
  <c r="R860"/>
  <c r="Q860"/>
  <c r="P860"/>
  <c r="R859"/>
  <c r="Q859"/>
  <c r="R858"/>
  <c r="Q858"/>
  <c r="P858"/>
  <c r="R857"/>
  <c r="Q857"/>
  <c r="P857"/>
  <c r="R856"/>
  <c r="P856" s="1"/>
  <c r="Q856"/>
  <c r="R855"/>
  <c r="Q855"/>
  <c r="R854"/>
  <c r="Q854"/>
  <c r="P854"/>
  <c r="R853"/>
  <c r="Q853"/>
  <c r="P853" s="1"/>
  <c r="R852"/>
  <c r="P852" s="1"/>
  <c r="Q852"/>
  <c r="R851"/>
  <c r="Q851"/>
  <c r="P851" s="1"/>
  <c r="R850"/>
  <c r="Q850"/>
  <c r="P850" s="1"/>
  <c r="R849"/>
  <c r="Q849"/>
  <c r="P849" s="1"/>
  <c r="R848"/>
  <c r="Q848"/>
  <c r="P848"/>
  <c r="R847"/>
  <c r="Q847"/>
  <c r="R846"/>
  <c r="Q846"/>
  <c r="R845"/>
  <c r="Q845"/>
  <c r="P845"/>
  <c r="R844"/>
  <c r="Q844"/>
  <c r="P844"/>
  <c r="R843"/>
  <c r="Q843"/>
  <c r="R842"/>
  <c r="Q842"/>
  <c r="P842"/>
  <c r="R841"/>
  <c r="Q841"/>
  <c r="P841"/>
  <c r="R840"/>
  <c r="P840" s="1"/>
  <c r="Q840"/>
  <c r="R839"/>
  <c r="Q839"/>
  <c r="P839" s="1"/>
  <c r="R838"/>
  <c r="Q838"/>
  <c r="P838"/>
  <c r="R837"/>
  <c r="Q837"/>
  <c r="P837" s="1"/>
  <c r="R836"/>
  <c r="P836" s="1"/>
  <c r="Q836"/>
  <c r="R835"/>
  <c r="Q835"/>
  <c r="P835" s="1"/>
  <c r="R834"/>
  <c r="Q834"/>
  <c r="P834" s="1"/>
  <c r="R833"/>
  <c r="Q833"/>
  <c r="P833" s="1"/>
  <c r="R832"/>
  <c r="Q832"/>
  <c r="P832"/>
  <c r="R831"/>
  <c r="Q831"/>
  <c r="P831"/>
  <c r="R830"/>
  <c r="Q830"/>
  <c r="P830" s="1"/>
  <c r="R829"/>
  <c r="Q829"/>
  <c r="P829" s="1"/>
  <c r="R828"/>
  <c r="Q828"/>
  <c r="P828" s="1"/>
  <c r="R827"/>
  <c r="Q827"/>
  <c r="P827"/>
  <c r="R826"/>
  <c r="Q826"/>
  <c r="P826" s="1"/>
  <c r="R825"/>
  <c r="Q825"/>
  <c r="P825" s="1"/>
  <c r="R824"/>
  <c r="Q824"/>
  <c r="P824"/>
  <c r="R823"/>
  <c r="Q823"/>
  <c r="P823"/>
  <c r="R822"/>
  <c r="Q822"/>
  <c r="P822" s="1"/>
  <c r="R821"/>
  <c r="Q821"/>
  <c r="P821" s="1"/>
  <c r="R820"/>
  <c r="Q820"/>
  <c r="P820" s="1"/>
  <c r="R819"/>
  <c r="Q819"/>
  <c r="P819"/>
  <c r="R818"/>
  <c r="Q818"/>
  <c r="P818" s="1"/>
  <c r="R817"/>
  <c r="Q817"/>
  <c r="P817" s="1"/>
  <c r="R816"/>
  <c r="Q816"/>
  <c r="P816"/>
  <c r="R815"/>
  <c r="Q815"/>
  <c r="P815"/>
  <c r="R814"/>
  <c r="Q814"/>
  <c r="P814" s="1"/>
  <c r="R813"/>
  <c r="Q813"/>
  <c r="P813" s="1"/>
  <c r="R812"/>
  <c r="Q812"/>
  <c r="P812" s="1"/>
  <c r="R811"/>
  <c r="Q811"/>
  <c r="P811"/>
  <c r="R810"/>
  <c r="Q810"/>
  <c r="P810" s="1"/>
  <c r="R809"/>
  <c r="Q809"/>
  <c r="P809" s="1"/>
  <c r="R808"/>
  <c r="Q808"/>
  <c r="P808"/>
  <c r="R807"/>
  <c r="Q807"/>
  <c r="P807"/>
  <c r="R806"/>
  <c r="Q806"/>
  <c r="P806" s="1"/>
  <c r="R805"/>
  <c r="Q805"/>
  <c r="P805" s="1"/>
  <c r="R804"/>
  <c r="Q804"/>
  <c r="P804" s="1"/>
  <c r="R803"/>
  <c r="Q803"/>
  <c r="P803"/>
  <c r="R802"/>
  <c r="Q802"/>
  <c r="P802" s="1"/>
  <c r="R801"/>
  <c r="Q801"/>
  <c r="P801" s="1"/>
  <c r="R800"/>
  <c r="Q800"/>
  <c r="P800"/>
  <c r="R799"/>
  <c r="Q799"/>
  <c r="P799"/>
  <c r="R798"/>
  <c r="Q798"/>
  <c r="P798" s="1"/>
  <c r="R797"/>
  <c r="Q797"/>
  <c r="P797" s="1"/>
  <c r="R796"/>
  <c r="Q796"/>
  <c r="P796" s="1"/>
  <c r="R795"/>
  <c r="Q795"/>
  <c r="P795"/>
  <c r="R794"/>
  <c r="Q794"/>
  <c r="P794" s="1"/>
  <c r="R793"/>
  <c r="Q793"/>
  <c r="P793" s="1"/>
  <c r="R792"/>
  <c r="Q792"/>
  <c r="P792"/>
  <c r="R791"/>
  <c r="Q791"/>
  <c r="P791"/>
  <c r="R790"/>
  <c r="Q790"/>
  <c r="P790" s="1"/>
  <c r="R789"/>
  <c r="Q789"/>
  <c r="P789" s="1"/>
  <c r="R788"/>
  <c r="Q788"/>
  <c r="P788" s="1"/>
  <c r="R787"/>
  <c r="Q787"/>
  <c r="P787"/>
  <c r="R786"/>
  <c r="Q786"/>
  <c r="P786" s="1"/>
  <c r="R785"/>
  <c r="Q785"/>
  <c r="P785" s="1"/>
  <c r="R784"/>
  <c r="Q784"/>
  <c r="P784"/>
  <c r="R783"/>
  <c r="Q783"/>
  <c r="P783"/>
  <c r="R782"/>
  <c r="Q782"/>
  <c r="P782" s="1"/>
  <c r="R781"/>
  <c r="Q781"/>
  <c r="P781" s="1"/>
  <c r="R780"/>
  <c r="Q780"/>
  <c r="P780" s="1"/>
  <c r="R779"/>
  <c r="Q779"/>
  <c r="P779"/>
  <c r="R778"/>
  <c r="Q778"/>
  <c r="P778" s="1"/>
  <c r="R777"/>
  <c r="Q777"/>
  <c r="P777" s="1"/>
  <c r="R776"/>
  <c r="Q776"/>
  <c r="P776"/>
  <c r="R775"/>
  <c r="Q775"/>
  <c r="P775"/>
  <c r="R774"/>
  <c r="Q774"/>
  <c r="P774" s="1"/>
  <c r="R773"/>
  <c r="Q773"/>
  <c r="P773" s="1"/>
  <c r="R772"/>
  <c r="Q772"/>
  <c r="P772" s="1"/>
  <c r="R771"/>
  <c r="Q771"/>
  <c r="P771"/>
  <c r="R770"/>
  <c r="Q770"/>
  <c r="P770" s="1"/>
  <c r="R769"/>
  <c r="Q769"/>
  <c r="P769" s="1"/>
  <c r="R768"/>
  <c r="Q768"/>
  <c r="P768"/>
  <c r="R767"/>
  <c r="Q767"/>
  <c r="P767"/>
  <c r="R766"/>
  <c r="Q766"/>
  <c r="P766" s="1"/>
  <c r="R765"/>
  <c r="Q765"/>
  <c r="P765" s="1"/>
  <c r="R764"/>
  <c r="Q764"/>
  <c r="P764" s="1"/>
  <c r="R763"/>
  <c r="Q763"/>
  <c r="P763"/>
  <c r="R762"/>
  <c r="Q762"/>
  <c r="P762" s="1"/>
  <c r="R761"/>
  <c r="Q761"/>
  <c r="P761" s="1"/>
  <c r="R760"/>
  <c r="Q760"/>
  <c r="P760"/>
  <c r="R759"/>
  <c r="Q759"/>
  <c r="P759"/>
  <c r="R758"/>
  <c r="Q758"/>
  <c r="P758" s="1"/>
  <c r="R757"/>
  <c r="Q757"/>
  <c r="P757" s="1"/>
  <c r="R756"/>
  <c r="Q756"/>
  <c r="P756" s="1"/>
  <c r="R755"/>
  <c r="Q755"/>
  <c r="P755"/>
  <c r="R754"/>
  <c r="Q754"/>
  <c r="P754" s="1"/>
  <c r="R753"/>
  <c r="Q753"/>
  <c r="P753" s="1"/>
  <c r="R752"/>
  <c r="Q752"/>
  <c r="P752"/>
  <c r="R751"/>
  <c r="Q751"/>
  <c r="P751"/>
  <c r="R750"/>
  <c r="Q750"/>
  <c r="P750" s="1"/>
  <c r="R749"/>
  <c r="Q749"/>
  <c r="P749" s="1"/>
  <c r="R748"/>
  <c r="Q748"/>
  <c r="P748" s="1"/>
  <c r="R747"/>
  <c r="Q747"/>
  <c r="P747"/>
  <c r="R746"/>
  <c r="Q746"/>
  <c r="P746" s="1"/>
  <c r="R745"/>
  <c r="Q745"/>
  <c r="P745" s="1"/>
  <c r="R744"/>
  <c r="Q744"/>
  <c r="P744"/>
  <c r="R743"/>
  <c r="Q743"/>
  <c r="P743"/>
  <c r="R742"/>
  <c r="Q742"/>
  <c r="P742" s="1"/>
  <c r="R741"/>
  <c r="Q741"/>
  <c r="P741" s="1"/>
  <c r="R740"/>
  <c r="Q740"/>
  <c r="P740" s="1"/>
  <c r="R739"/>
  <c r="Q739"/>
  <c r="P739"/>
  <c r="R738"/>
  <c r="Q738"/>
  <c r="P738" s="1"/>
  <c r="R737"/>
  <c r="Q737"/>
  <c r="P737" s="1"/>
  <c r="R736"/>
  <c r="Q736"/>
  <c r="P736"/>
  <c r="R735"/>
  <c r="Q735"/>
  <c r="P735"/>
  <c r="R734"/>
  <c r="Q734"/>
  <c r="P734" s="1"/>
  <c r="R733"/>
  <c r="Q733"/>
  <c r="P733" s="1"/>
  <c r="R732"/>
  <c r="Q732"/>
  <c r="P732" s="1"/>
  <c r="R731"/>
  <c r="Q731"/>
  <c r="P731"/>
  <c r="R730"/>
  <c r="Q730"/>
  <c r="P730" s="1"/>
  <c r="R729"/>
  <c r="Q729"/>
  <c r="P729" s="1"/>
  <c r="R728"/>
  <c r="Q728"/>
  <c r="P728"/>
  <c r="R727"/>
  <c r="Q727"/>
  <c r="P727"/>
  <c r="R726"/>
  <c r="Q726"/>
  <c r="P726" s="1"/>
  <c r="R725"/>
  <c r="Q725"/>
  <c r="P725" s="1"/>
  <c r="R724"/>
  <c r="Q724"/>
  <c r="P724" s="1"/>
  <c r="R723"/>
  <c r="Q723"/>
  <c r="P723"/>
  <c r="R722"/>
  <c r="Q722"/>
  <c r="P722" s="1"/>
  <c r="R721"/>
  <c r="Q721"/>
  <c r="P721" s="1"/>
  <c r="R720"/>
  <c r="Q720"/>
  <c r="P720"/>
  <c r="R719"/>
  <c r="Q719"/>
  <c r="P719"/>
  <c r="R718"/>
  <c r="Q718"/>
  <c r="P718" s="1"/>
  <c r="R717"/>
  <c r="Q717"/>
  <c r="P717" s="1"/>
  <c r="R716"/>
  <c r="Q716"/>
  <c r="P716" s="1"/>
  <c r="R715"/>
  <c r="Q715"/>
  <c r="P715"/>
  <c r="R714"/>
  <c r="Q714"/>
  <c r="P714" s="1"/>
  <c r="R713"/>
  <c r="Q713"/>
  <c r="P713" s="1"/>
  <c r="R712"/>
  <c r="Q712"/>
  <c r="P712"/>
  <c r="R711"/>
  <c r="Q711"/>
  <c r="P711"/>
  <c r="R710"/>
  <c r="Q710"/>
  <c r="P710" s="1"/>
  <c r="R709"/>
  <c r="Q709"/>
  <c r="P709" s="1"/>
  <c r="R708"/>
  <c r="Q708"/>
  <c r="P708" s="1"/>
  <c r="R707"/>
  <c r="Q707"/>
  <c r="P707"/>
  <c r="R706"/>
  <c r="Q706"/>
  <c r="P706" s="1"/>
  <c r="R705"/>
  <c r="Q705"/>
  <c r="P705" s="1"/>
  <c r="R704"/>
  <c r="Q704"/>
  <c r="P704"/>
  <c r="R703"/>
  <c r="Q703"/>
  <c r="P703"/>
  <c r="R702"/>
  <c r="Q702"/>
  <c r="P702" s="1"/>
  <c r="R701"/>
  <c r="Q701"/>
  <c r="P701" s="1"/>
  <c r="R700"/>
  <c r="Q700"/>
  <c r="P700" s="1"/>
  <c r="R699"/>
  <c r="Q699"/>
  <c r="P699"/>
  <c r="R698"/>
  <c r="Q698"/>
  <c r="P698" s="1"/>
  <c r="R697"/>
  <c r="Q697"/>
  <c r="P697" s="1"/>
  <c r="R696"/>
  <c r="Q696"/>
  <c r="P696"/>
  <c r="R695"/>
  <c r="Q695"/>
  <c r="P695"/>
  <c r="R694"/>
  <c r="Q694"/>
  <c r="P694" s="1"/>
  <c r="R693"/>
  <c r="Q693"/>
  <c r="P693" s="1"/>
  <c r="R692"/>
  <c r="Q692"/>
  <c r="P692" s="1"/>
  <c r="R691"/>
  <c r="Q691"/>
  <c r="P691"/>
  <c r="R690"/>
  <c r="Q690"/>
  <c r="P690" s="1"/>
  <c r="R689"/>
  <c r="Q689"/>
  <c r="P689" s="1"/>
  <c r="R688"/>
  <c r="Q688"/>
  <c r="P688"/>
  <c r="R687"/>
  <c r="Q687"/>
  <c r="P687"/>
  <c r="R686"/>
  <c r="Q686"/>
  <c r="P686" s="1"/>
  <c r="R685"/>
  <c r="Q685"/>
  <c r="P685" s="1"/>
  <c r="R684"/>
  <c r="Q684"/>
  <c r="P684" s="1"/>
  <c r="R683"/>
  <c r="Q683"/>
  <c r="P683"/>
  <c r="R682"/>
  <c r="Q682"/>
  <c r="P682" s="1"/>
  <c r="R681"/>
  <c r="Q681"/>
  <c r="P681" s="1"/>
  <c r="R680"/>
  <c r="Q680"/>
  <c r="P680"/>
  <c r="R679"/>
  <c r="Q679"/>
  <c r="P679"/>
  <c r="R678"/>
  <c r="Q678"/>
  <c r="P678" s="1"/>
  <c r="R677"/>
  <c r="Q677"/>
  <c r="P677" s="1"/>
  <c r="R676"/>
  <c r="Q676"/>
  <c r="P676" s="1"/>
  <c r="R675"/>
  <c r="Q675"/>
  <c r="P675"/>
  <c r="R674"/>
  <c r="Q674"/>
  <c r="P674" s="1"/>
  <c r="R673"/>
  <c r="Q673"/>
  <c r="P673" s="1"/>
  <c r="R672"/>
  <c r="Q672"/>
  <c r="P672"/>
  <c r="R671"/>
  <c r="Q671"/>
  <c r="P671"/>
  <c r="R670"/>
  <c r="Q670"/>
  <c r="P670" s="1"/>
  <c r="R669"/>
  <c r="Q669"/>
  <c r="P669" s="1"/>
  <c r="R668"/>
  <c r="Q668"/>
  <c r="P668" s="1"/>
  <c r="R667"/>
  <c r="Q667"/>
  <c r="P667"/>
  <c r="R666"/>
  <c r="Q666"/>
  <c r="P666" s="1"/>
  <c r="R665"/>
  <c r="Q665"/>
  <c r="R664"/>
  <c r="Q664"/>
  <c r="P664"/>
  <c r="R663"/>
  <c r="Q663"/>
  <c r="P663"/>
  <c r="R662"/>
  <c r="Q662"/>
  <c r="R661"/>
  <c r="Q661"/>
  <c r="P661" s="1"/>
  <c r="R660"/>
  <c r="Q660"/>
  <c r="P660" s="1"/>
  <c r="R659"/>
  <c r="Q659"/>
  <c r="P659"/>
  <c r="R658"/>
  <c r="Q658"/>
  <c r="P658" s="1"/>
  <c r="R657"/>
  <c r="Q657"/>
  <c r="P657" s="1"/>
  <c r="R656"/>
  <c r="Q656"/>
  <c r="P656"/>
  <c r="R655"/>
  <c r="Q655"/>
  <c r="P655"/>
  <c r="R654"/>
  <c r="Q654"/>
  <c r="P654" s="1"/>
  <c r="R653"/>
  <c r="Q653"/>
  <c r="P653" s="1"/>
  <c r="R652"/>
  <c r="Q652"/>
  <c r="P652" s="1"/>
  <c r="R651"/>
  <c r="Q651"/>
  <c r="P651"/>
  <c r="R650"/>
  <c r="Q650"/>
  <c r="P650" s="1"/>
  <c r="R649"/>
  <c r="Q649"/>
  <c r="P649" s="1"/>
  <c r="R648"/>
  <c r="Q648"/>
  <c r="P648"/>
  <c r="R647"/>
  <c r="Q647"/>
  <c r="P647"/>
  <c r="R646"/>
  <c r="Q646"/>
  <c r="P646" s="1"/>
  <c r="R645"/>
  <c r="Q645"/>
  <c r="P645" s="1"/>
  <c r="R644"/>
  <c r="Q644"/>
  <c r="P644" s="1"/>
  <c r="R643"/>
  <c r="Q643"/>
  <c r="P643"/>
  <c r="R642"/>
  <c r="Q642"/>
  <c r="P642" s="1"/>
  <c r="R641"/>
  <c r="Q641"/>
  <c r="P641" s="1"/>
  <c r="R640"/>
  <c r="Q640"/>
  <c r="P640"/>
  <c r="R639"/>
  <c r="Q639"/>
  <c r="P639"/>
  <c r="R638"/>
  <c r="Q638"/>
  <c r="P638" s="1"/>
  <c r="R637"/>
  <c r="Q637"/>
  <c r="P637" s="1"/>
  <c r="R636"/>
  <c r="Q636"/>
  <c r="P636" s="1"/>
  <c r="R635"/>
  <c r="Q635"/>
  <c r="P635"/>
  <c r="R634"/>
  <c r="Q634"/>
  <c r="P634" s="1"/>
  <c r="R633"/>
  <c r="Q633"/>
  <c r="R632"/>
  <c r="Q632"/>
  <c r="P632"/>
  <c r="R631"/>
  <c r="Q631"/>
  <c r="P631"/>
  <c r="R630"/>
  <c r="Q630"/>
  <c r="R629"/>
  <c r="Q629"/>
  <c r="P629" s="1"/>
  <c r="R628"/>
  <c r="Q628"/>
  <c r="P628" s="1"/>
  <c r="R627"/>
  <c r="Q627"/>
  <c r="P627"/>
  <c r="R626"/>
  <c r="Q626"/>
  <c r="P626" s="1"/>
  <c r="R625"/>
  <c r="Q625"/>
  <c r="P625" s="1"/>
  <c r="R624"/>
  <c r="Q624"/>
  <c r="P624" s="1"/>
  <c r="R623"/>
  <c r="Q623"/>
  <c r="P623"/>
  <c r="R622"/>
  <c r="Q622"/>
  <c r="P622" s="1"/>
  <c r="R621"/>
  <c r="Q621"/>
  <c r="P621" s="1"/>
  <c r="R620"/>
  <c r="Q620"/>
  <c r="P620" s="1"/>
  <c r="R619"/>
  <c r="Q619"/>
  <c r="P619"/>
  <c r="R618"/>
  <c r="Q618"/>
  <c r="P618" s="1"/>
  <c r="R617"/>
  <c r="Q617"/>
  <c r="R616"/>
  <c r="Q616"/>
  <c r="P616"/>
  <c r="R615"/>
  <c r="Q615"/>
  <c r="P615"/>
  <c r="R614"/>
  <c r="Q614"/>
  <c r="R613"/>
  <c r="Q613"/>
  <c r="P613" s="1"/>
  <c r="R612"/>
  <c r="Q612"/>
  <c r="P612" s="1"/>
  <c r="R611"/>
  <c r="Q611"/>
  <c r="P611"/>
  <c r="R610"/>
  <c r="Q610"/>
  <c r="P610" s="1"/>
  <c r="R609"/>
  <c r="Q609"/>
  <c r="P609" s="1"/>
  <c r="R608"/>
  <c r="Q608"/>
  <c r="P608" s="1"/>
  <c r="R607"/>
  <c r="Q607"/>
  <c r="P607"/>
  <c r="R606"/>
  <c r="Q606"/>
  <c r="P606" s="1"/>
  <c r="R605"/>
  <c r="Q605"/>
  <c r="P605" s="1"/>
  <c r="R604"/>
  <c r="Q604"/>
  <c r="P604" s="1"/>
  <c r="R603"/>
  <c r="Q603"/>
  <c r="P603"/>
  <c r="R602"/>
  <c r="Q602"/>
  <c r="P602" s="1"/>
  <c r="R601"/>
  <c r="Q601"/>
  <c r="R600"/>
  <c r="Q600"/>
  <c r="P600"/>
  <c r="R599"/>
  <c r="Q599"/>
  <c r="P599"/>
  <c r="R598"/>
  <c r="Q598"/>
  <c r="R597"/>
  <c r="Q597"/>
  <c r="P597" s="1"/>
  <c r="R596"/>
  <c r="Q596"/>
  <c r="P596" s="1"/>
  <c r="R595"/>
  <c r="Q595"/>
  <c r="P595"/>
  <c r="R594"/>
  <c r="Q594"/>
  <c r="P594" s="1"/>
  <c r="R593"/>
  <c r="Q593"/>
  <c r="P593" s="1"/>
  <c r="R592"/>
  <c r="Q592"/>
  <c r="P592"/>
  <c r="R591"/>
  <c r="Q591"/>
  <c r="P591"/>
  <c r="R590"/>
  <c r="Q590"/>
  <c r="P590" s="1"/>
  <c r="R589"/>
  <c r="Q589"/>
  <c r="P589" s="1"/>
  <c r="R588"/>
  <c r="Q588"/>
  <c r="P588" s="1"/>
  <c r="R587"/>
  <c r="Q587"/>
  <c r="P587"/>
  <c r="R586"/>
  <c r="Q586"/>
  <c r="P586" s="1"/>
  <c r="R585"/>
  <c r="Q585"/>
  <c r="P585" s="1"/>
  <c r="R584"/>
  <c r="Q584"/>
  <c r="P584"/>
  <c r="R583"/>
  <c r="Q583"/>
  <c r="P583"/>
  <c r="R582"/>
  <c r="Q582"/>
  <c r="P582" s="1"/>
  <c r="R581"/>
  <c r="Q581"/>
  <c r="P581" s="1"/>
  <c r="R580"/>
  <c r="Q580"/>
  <c r="P580" s="1"/>
  <c r="R579"/>
  <c r="P579" s="1"/>
  <c r="Q579"/>
  <c r="R578"/>
  <c r="Q578"/>
  <c r="P578" s="1"/>
  <c r="R577"/>
  <c r="Q577"/>
  <c r="P577" s="1"/>
  <c r="R576"/>
  <c r="Q576"/>
  <c r="P576" s="1"/>
  <c r="R575"/>
  <c r="Q575"/>
  <c r="P575"/>
  <c r="R574"/>
  <c r="Q574"/>
  <c r="R573"/>
  <c r="Q573"/>
  <c r="P573" s="1"/>
  <c r="R572"/>
  <c r="Q572"/>
  <c r="P572"/>
  <c r="R571"/>
  <c r="Q571"/>
  <c r="P571"/>
  <c r="R570"/>
  <c r="Q570"/>
  <c r="R569"/>
  <c r="Q569"/>
  <c r="P569"/>
  <c r="R568"/>
  <c r="Q568"/>
  <c r="P568"/>
  <c r="R567"/>
  <c r="P567" s="1"/>
  <c r="Q567"/>
  <c r="R566"/>
  <c r="Q566"/>
  <c r="P566" s="1"/>
  <c r="R565"/>
  <c r="P565" s="1"/>
  <c r="Q565"/>
  <c r="R564"/>
  <c r="Q564"/>
  <c r="P564" s="1"/>
  <c r="R563"/>
  <c r="Q563"/>
  <c r="P563"/>
  <c r="R562"/>
  <c r="Q562"/>
  <c r="P562" s="1"/>
  <c r="R561"/>
  <c r="Q561"/>
  <c r="P561" s="1"/>
  <c r="R560"/>
  <c r="Q560"/>
  <c r="P560"/>
  <c r="R559"/>
  <c r="Q559"/>
  <c r="P559"/>
  <c r="R558"/>
  <c r="Q558"/>
  <c r="R557"/>
  <c r="P557" s="1"/>
  <c r="Q557"/>
  <c r="R556"/>
  <c r="Q556"/>
  <c r="P556" s="1"/>
  <c r="R555"/>
  <c r="Q555"/>
  <c r="P555"/>
  <c r="R554"/>
  <c r="Q554"/>
  <c r="P554" s="1"/>
  <c r="R553"/>
  <c r="Q553"/>
  <c r="P553" s="1"/>
  <c r="R552"/>
  <c r="Q552"/>
  <c r="P552"/>
  <c r="R551"/>
  <c r="P551" s="1"/>
  <c r="Q551"/>
  <c r="R550"/>
  <c r="Q550"/>
  <c r="P550" s="1"/>
  <c r="R549"/>
  <c r="Q549"/>
  <c r="P549"/>
  <c r="R548"/>
  <c r="Q548"/>
  <c r="P548" s="1"/>
  <c r="R547"/>
  <c r="Q547"/>
  <c r="P547"/>
  <c r="R546"/>
  <c r="Q546"/>
  <c r="P546" s="1"/>
  <c r="R545"/>
  <c r="Q545"/>
  <c r="P545" s="1"/>
  <c r="R544"/>
  <c r="Q544"/>
  <c r="P544"/>
  <c r="R543"/>
  <c r="Q543"/>
  <c r="P543"/>
  <c r="R542"/>
  <c r="Q542"/>
  <c r="R541"/>
  <c r="Q541"/>
  <c r="P541"/>
  <c r="R540"/>
  <c r="Q540"/>
  <c r="P540"/>
  <c r="R539"/>
  <c r="P539" s="1"/>
  <c r="Q539"/>
  <c r="R538"/>
  <c r="Q538"/>
  <c r="P538" s="1"/>
  <c r="R537"/>
  <c r="Q537"/>
  <c r="P537"/>
  <c r="R536"/>
  <c r="Q536"/>
  <c r="P536"/>
  <c r="R535"/>
  <c r="P535" s="1"/>
  <c r="Q535"/>
  <c r="R534"/>
  <c r="Q534"/>
  <c r="R533"/>
  <c r="Q533"/>
  <c r="P533"/>
  <c r="R532"/>
  <c r="Q532"/>
  <c r="P532" s="1"/>
  <c r="R531"/>
  <c r="P531" s="1"/>
  <c r="Q531"/>
  <c r="R530"/>
  <c r="Q530"/>
  <c r="P530" s="1"/>
  <c r="R529"/>
  <c r="Q529"/>
  <c r="R528"/>
  <c r="Q528"/>
  <c r="P528"/>
  <c r="R527"/>
  <c r="Q527"/>
  <c r="P527"/>
  <c r="R526"/>
  <c r="Q526"/>
  <c r="R525"/>
  <c r="Q525"/>
  <c r="P525"/>
  <c r="R524"/>
  <c r="Q524"/>
  <c r="P524"/>
  <c r="R523"/>
  <c r="P523" s="1"/>
  <c r="Q523"/>
  <c r="R522"/>
  <c r="Q522"/>
  <c r="P522" s="1"/>
  <c r="R521"/>
  <c r="Q521"/>
  <c r="P521"/>
  <c r="R520"/>
  <c r="Q520"/>
  <c r="P520"/>
  <c r="R519"/>
  <c r="P519" s="1"/>
  <c r="Q519"/>
  <c r="R518"/>
  <c r="Q518"/>
  <c r="P518" s="1"/>
  <c r="R517"/>
  <c r="P517" s="1"/>
  <c r="Q517"/>
  <c r="R516"/>
  <c r="Q516"/>
  <c r="P516" s="1"/>
  <c r="R515"/>
  <c r="P515" s="1"/>
  <c r="Q515"/>
  <c r="R514"/>
  <c r="Q514"/>
  <c r="P514" s="1"/>
  <c r="R513"/>
  <c r="Q513"/>
  <c r="P513" s="1"/>
  <c r="R512"/>
  <c r="Q512"/>
  <c r="P512" s="1"/>
  <c r="R511"/>
  <c r="Q511"/>
  <c r="P511"/>
  <c r="R510"/>
  <c r="Q510"/>
  <c r="P510"/>
  <c r="R509"/>
  <c r="Q509"/>
  <c r="R508"/>
  <c r="Q508"/>
  <c r="P508"/>
  <c r="R507"/>
  <c r="Q507"/>
  <c r="P507"/>
  <c r="R506"/>
  <c r="P506" s="1"/>
  <c r="Q506"/>
  <c r="R505"/>
  <c r="Q505"/>
  <c r="P505" s="1"/>
  <c r="R504"/>
  <c r="Q504"/>
  <c r="P504"/>
  <c r="R503"/>
  <c r="Q503"/>
  <c r="P503"/>
  <c r="R502"/>
  <c r="P502" s="1"/>
  <c r="Q502"/>
  <c r="R501"/>
  <c r="Q501"/>
  <c r="P501" s="1"/>
  <c r="R500"/>
  <c r="P500" s="1"/>
  <c r="Q500"/>
  <c r="R499"/>
  <c r="Q499"/>
  <c r="P499" s="1"/>
  <c r="R498"/>
  <c r="Q498"/>
  <c r="P498"/>
  <c r="R497"/>
  <c r="Q497"/>
  <c r="P497" s="1"/>
  <c r="R496"/>
  <c r="Q496"/>
  <c r="P496" s="1"/>
  <c r="R495"/>
  <c r="Q495"/>
  <c r="P495" s="1"/>
  <c r="R494"/>
  <c r="Q494"/>
  <c r="P494"/>
  <c r="R493"/>
  <c r="Q493"/>
  <c r="R492"/>
  <c r="Q492"/>
  <c r="P492" s="1"/>
  <c r="R491"/>
  <c r="Q491"/>
  <c r="P491"/>
  <c r="R490"/>
  <c r="P490" s="1"/>
  <c r="Q490"/>
  <c r="R489"/>
  <c r="Q489"/>
  <c r="R488"/>
  <c r="Q488"/>
  <c r="P488"/>
  <c r="R487"/>
  <c r="Q487"/>
  <c r="P487"/>
  <c r="R486"/>
  <c r="P486" s="1"/>
  <c r="Q486"/>
  <c r="R485"/>
  <c r="Q485"/>
  <c r="P485" s="1"/>
  <c r="R484"/>
  <c r="P484" s="1"/>
  <c r="Q484"/>
  <c r="R483"/>
  <c r="Q483"/>
  <c r="P483" s="1"/>
  <c r="R482"/>
  <c r="Q482"/>
  <c r="P482"/>
  <c r="R481"/>
  <c r="Q481"/>
  <c r="P481" s="1"/>
  <c r="R480"/>
  <c r="Q480"/>
  <c r="P480" s="1"/>
  <c r="R479"/>
  <c r="Q479"/>
  <c r="P479" s="1"/>
  <c r="R478"/>
  <c r="Q478"/>
  <c r="P478"/>
  <c r="R477"/>
  <c r="Q477"/>
  <c r="R476"/>
  <c r="Q476"/>
  <c r="P476" s="1"/>
  <c r="R475"/>
  <c r="Q475"/>
  <c r="P475"/>
  <c r="R474"/>
  <c r="P474" s="1"/>
  <c r="Q474"/>
  <c r="R473"/>
  <c r="Q473"/>
  <c r="R472"/>
  <c r="Q472"/>
  <c r="P472"/>
  <c r="R471"/>
  <c r="Q471"/>
  <c r="P471"/>
  <c r="R470"/>
  <c r="P470" s="1"/>
  <c r="Q470"/>
  <c r="R469"/>
  <c r="Q469"/>
  <c r="P469" s="1"/>
  <c r="R468"/>
  <c r="P468" s="1"/>
  <c r="Q468"/>
  <c r="R467"/>
  <c r="Q467"/>
  <c r="P467" s="1"/>
  <c r="R466"/>
  <c r="Q466"/>
  <c r="P466"/>
  <c r="R465"/>
  <c r="Q465"/>
  <c r="P465" s="1"/>
  <c r="R464"/>
  <c r="Q464"/>
  <c r="P464" s="1"/>
  <c r="R463"/>
  <c r="Q463"/>
  <c r="P463" s="1"/>
  <c r="R462"/>
  <c r="Q462"/>
  <c r="P462"/>
  <c r="R461"/>
  <c r="Q461"/>
  <c r="R460"/>
  <c r="Q460"/>
  <c r="P460" s="1"/>
  <c r="R459"/>
  <c r="Q459"/>
  <c r="P459"/>
  <c r="R458"/>
  <c r="P458" s="1"/>
  <c r="Q458"/>
  <c r="R457"/>
  <c r="Q457"/>
  <c r="R456"/>
  <c r="Q456"/>
  <c r="P456"/>
  <c r="R455"/>
  <c r="Q455"/>
  <c r="P455"/>
  <c r="R454"/>
  <c r="P454" s="1"/>
  <c r="Q454"/>
  <c r="R453"/>
  <c r="Q453"/>
  <c r="P453" s="1"/>
  <c r="R452"/>
  <c r="P452" s="1"/>
  <c r="Q452"/>
  <c r="R451"/>
  <c r="Q451"/>
  <c r="P451" s="1"/>
  <c r="R450"/>
  <c r="Q450"/>
  <c r="P450"/>
  <c r="R449"/>
  <c r="Q449"/>
  <c r="P449" s="1"/>
  <c r="R448"/>
  <c r="Q448"/>
  <c r="P448" s="1"/>
  <c r="R447"/>
  <c r="Q447"/>
  <c r="P447" s="1"/>
  <c r="R446"/>
  <c r="Q446"/>
  <c r="P446"/>
  <c r="R445"/>
  <c r="Q445"/>
  <c r="R444"/>
  <c r="Q444"/>
  <c r="P444" s="1"/>
  <c r="R443"/>
  <c r="Q443"/>
  <c r="P443"/>
  <c r="R442"/>
  <c r="P442" s="1"/>
  <c r="Q442"/>
  <c r="R441"/>
  <c r="Q441"/>
  <c r="R440"/>
  <c r="Q440"/>
  <c r="P440"/>
  <c r="R439"/>
  <c r="Q439"/>
  <c r="P439"/>
  <c r="R438"/>
  <c r="P438" s="1"/>
  <c r="Q438"/>
  <c r="R437"/>
  <c r="Q437"/>
  <c r="P437" s="1"/>
  <c r="R436"/>
  <c r="P436" s="1"/>
  <c r="Q436"/>
  <c r="R435"/>
  <c r="Q435"/>
  <c r="P435" s="1"/>
  <c r="R434"/>
  <c r="Q434"/>
  <c r="P434"/>
  <c r="R433"/>
  <c r="Q433"/>
  <c r="P433" s="1"/>
  <c r="R432"/>
  <c r="Q432"/>
  <c r="P432" s="1"/>
  <c r="R431"/>
  <c r="Q431"/>
  <c r="P431" s="1"/>
  <c r="R430"/>
  <c r="Q430"/>
  <c r="P430"/>
  <c r="R429"/>
  <c r="Q429"/>
  <c r="R428"/>
  <c r="Q428"/>
  <c r="P428" s="1"/>
  <c r="R427"/>
  <c r="Q427"/>
  <c r="P427"/>
  <c r="R426"/>
  <c r="P426" s="1"/>
  <c r="Q426"/>
  <c r="R425"/>
  <c r="Q425"/>
  <c r="R424"/>
  <c r="Q424"/>
  <c r="P424"/>
  <c r="R423"/>
  <c r="Q423"/>
  <c r="P423"/>
  <c r="R422"/>
  <c r="P422" s="1"/>
  <c r="Q422"/>
  <c r="R421"/>
  <c r="Q421"/>
  <c r="P421" s="1"/>
  <c r="R420"/>
  <c r="P420" s="1"/>
  <c r="Q420"/>
  <c r="R419"/>
  <c r="Q419"/>
  <c r="P419" s="1"/>
  <c r="R418"/>
  <c r="Q418"/>
  <c r="P418"/>
  <c r="R417"/>
  <c r="Q417"/>
  <c r="P417" s="1"/>
  <c r="R416"/>
  <c r="Q416"/>
  <c r="P416" s="1"/>
  <c r="R415"/>
  <c r="Q415"/>
  <c r="P415" s="1"/>
  <c r="R414"/>
  <c r="Q414"/>
  <c r="P414"/>
  <c r="R413"/>
  <c r="Q413"/>
  <c r="R412"/>
  <c r="Q412"/>
  <c r="P412" s="1"/>
  <c r="R411"/>
  <c r="Q411"/>
  <c r="P411"/>
  <c r="R410"/>
  <c r="P410" s="1"/>
  <c r="Q410"/>
  <c r="R409"/>
  <c r="Q409"/>
  <c r="R408"/>
  <c r="Q408"/>
  <c r="P408"/>
  <c r="R407"/>
  <c r="Q407"/>
  <c r="P407"/>
  <c r="R406"/>
  <c r="P406" s="1"/>
  <c r="Q406"/>
  <c r="R405"/>
  <c r="Q405"/>
  <c r="P405" s="1"/>
  <c r="R404"/>
  <c r="P404" s="1"/>
  <c r="Q404"/>
  <c r="R403"/>
  <c r="Q403"/>
  <c r="P403" s="1"/>
  <c r="R402"/>
  <c r="Q402"/>
  <c r="P402"/>
  <c r="R401"/>
  <c r="Q401"/>
  <c r="P401" s="1"/>
  <c r="R400"/>
  <c r="Q400"/>
  <c r="P400" s="1"/>
  <c r="R399"/>
  <c r="Q399"/>
  <c r="P399" s="1"/>
  <c r="R398"/>
  <c r="Q398"/>
  <c r="P398"/>
  <c r="R397"/>
  <c r="Q397"/>
  <c r="R396"/>
  <c r="Q396"/>
  <c r="P396" s="1"/>
  <c r="R395"/>
  <c r="Q395"/>
  <c r="P395"/>
  <c r="R394"/>
  <c r="P394" s="1"/>
  <c r="Q394"/>
  <c r="R393"/>
  <c r="Q393"/>
  <c r="R392"/>
  <c r="Q392"/>
  <c r="P392"/>
  <c r="R391"/>
  <c r="Q391"/>
  <c r="P391"/>
  <c r="R390"/>
  <c r="P390" s="1"/>
  <c r="Q390"/>
  <c r="R389"/>
  <c r="Q389"/>
  <c r="P389" s="1"/>
  <c r="R388"/>
  <c r="P388" s="1"/>
  <c r="Q388"/>
  <c r="R387"/>
  <c r="Q387"/>
  <c r="P387" s="1"/>
  <c r="R386"/>
  <c r="Q386"/>
  <c r="P386"/>
  <c r="R385"/>
  <c r="Q385"/>
  <c r="P385" s="1"/>
  <c r="R384"/>
  <c r="Q384"/>
  <c r="P384" s="1"/>
  <c r="R383"/>
  <c r="Q383"/>
  <c r="P383" s="1"/>
  <c r="R382"/>
  <c r="Q382"/>
  <c r="P382"/>
  <c r="R381"/>
  <c r="Q381"/>
  <c r="R380"/>
  <c r="Q380"/>
  <c r="P380" s="1"/>
  <c r="R379"/>
  <c r="Q379"/>
  <c r="P379"/>
  <c r="R378"/>
  <c r="P378" s="1"/>
  <c r="Q378"/>
  <c r="R377"/>
  <c r="Q377"/>
  <c r="R376"/>
  <c r="Q376"/>
  <c r="P376"/>
  <c r="R375"/>
  <c r="Q375"/>
  <c r="P375"/>
  <c r="R374"/>
  <c r="P374" s="1"/>
  <c r="Q374"/>
  <c r="R373"/>
  <c r="Q373"/>
  <c r="P373" s="1"/>
  <c r="R372"/>
  <c r="P372" s="1"/>
  <c r="Q372"/>
  <c r="R371"/>
  <c r="Q371"/>
  <c r="P371" s="1"/>
  <c r="R370"/>
  <c r="Q370"/>
  <c r="P370"/>
  <c r="R369"/>
  <c r="Q369"/>
  <c r="P369" s="1"/>
  <c r="R368"/>
  <c r="Q368"/>
  <c r="P368" s="1"/>
  <c r="R367"/>
  <c r="Q367"/>
  <c r="P367" s="1"/>
  <c r="R366"/>
  <c r="Q366"/>
  <c r="P366"/>
  <c r="R365"/>
  <c r="Q365"/>
  <c r="R364"/>
  <c r="Q364"/>
  <c r="P364" s="1"/>
  <c r="R363"/>
  <c r="Q363"/>
  <c r="P363"/>
  <c r="R362"/>
  <c r="P362" s="1"/>
  <c r="Q362"/>
  <c r="R361"/>
  <c r="Q361"/>
  <c r="P361" s="1"/>
  <c r="R360"/>
  <c r="Q360"/>
  <c r="P360"/>
  <c r="R359"/>
  <c r="Q359"/>
  <c r="P359"/>
  <c r="R358"/>
  <c r="P358" s="1"/>
  <c r="Q358"/>
  <c r="R357"/>
  <c r="Q357"/>
  <c r="P357" s="1"/>
  <c r="R356"/>
  <c r="P356" s="1"/>
  <c r="Q356"/>
  <c r="R355"/>
  <c r="Q355"/>
  <c r="P355" s="1"/>
  <c r="R354"/>
  <c r="Q354"/>
  <c r="P354"/>
  <c r="R353"/>
  <c r="Q353"/>
  <c r="P353" s="1"/>
  <c r="R352"/>
  <c r="Q352"/>
  <c r="P352" s="1"/>
  <c r="R351"/>
  <c r="Q351"/>
  <c r="P351"/>
  <c r="R350"/>
  <c r="Q350"/>
  <c r="P350"/>
  <c r="R349"/>
  <c r="Q349"/>
  <c r="R348"/>
  <c r="Q348"/>
  <c r="P348"/>
  <c r="R347"/>
  <c r="Q347"/>
  <c r="P347"/>
  <c r="R346"/>
  <c r="P346" s="1"/>
  <c r="Q346"/>
  <c r="R345"/>
  <c r="Q345"/>
  <c r="P345" s="1"/>
  <c r="R344"/>
  <c r="Q344"/>
  <c r="P344"/>
  <c r="R343"/>
  <c r="Q343"/>
  <c r="P343"/>
  <c r="R342"/>
  <c r="P342" s="1"/>
  <c r="Q342"/>
  <c r="R341"/>
  <c r="Q341"/>
  <c r="P341" s="1"/>
  <c r="R340"/>
  <c r="P340" s="1"/>
  <c r="Q340"/>
  <c r="R339"/>
  <c r="Q339"/>
  <c r="P339" s="1"/>
  <c r="R338"/>
  <c r="Q338"/>
  <c r="P338"/>
  <c r="R337"/>
  <c r="Q337"/>
  <c r="P337" s="1"/>
  <c r="R336"/>
  <c r="Q336"/>
  <c r="P336" s="1"/>
  <c r="R335"/>
  <c r="Q335"/>
  <c r="P335"/>
  <c r="R334"/>
  <c r="Q334"/>
  <c r="P334"/>
  <c r="R333"/>
  <c r="Q333"/>
  <c r="R332"/>
  <c r="Q332"/>
  <c r="P332"/>
  <c r="R331"/>
  <c r="Q331"/>
  <c r="P331"/>
  <c r="R330"/>
  <c r="P330" s="1"/>
  <c r="Q330"/>
  <c r="R329"/>
  <c r="Q329"/>
  <c r="P329" s="1"/>
  <c r="R328"/>
  <c r="Q328"/>
  <c r="P328"/>
  <c r="R327"/>
  <c r="Q327"/>
  <c r="P327"/>
  <c r="R326"/>
  <c r="P326" s="1"/>
  <c r="Q326"/>
  <c r="R325"/>
  <c r="Q325"/>
  <c r="P325" s="1"/>
  <c r="R324"/>
  <c r="P324" s="1"/>
  <c r="Q324"/>
  <c r="R323"/>
  <c r="Q323"/>
  <c r="P323" s="1"/>
  <c r="R322"/>
  <c r="Q322"/>
  <c r="P322"/>
  <c r="R321"/>
  <c r="Q321"/>
  <c r="P321" s="1"/>
  <c r="R320"/>
  <c r="Q320"/>
  <c r="P320" s="1"/>
  <c r="R319"/>
  <c r="Q319"/>
  <c r="P319"/>
  <c r="R318"/>
  <c r="Q318"/>
  <c r="P318"/>
  <c r="R317"/>
  <c r="Q317"/>
  <c r="R316"/>
  <c r="Q316"/>
  <c r="P316"/>
  <c r="R315"/>
  <c r="Q315"/>
  <c r="P315"/>
  <c r="R314"/>
  <c r="P314" s="1"/>
  <c r="Q314"/>
  <c r="R313"/>
  <c r="Q313"/>
  <c r="P313" s="1"/>
  <c r="R312"/>
  <c r="Q312"/>
  <c r="P312"/>
  <c r="R311"/>
  <c r="Q311"/>
  <c r="P311"/>
  <c r="R310"/>
  <c r="P310" s="1"/>
  <c r="Q310"/>
  <c r="R309"/>
  <c r="Q309"/>
  <c r="P309" s="1"/>
  <c r="R308"/>
  <c r="P308" s="1"/>
  <c r="Q308"/>
  <c r="R307"/>
  <c r="Q307"/>
  <c r="P307" s="1"/>
  <c r="R306"/>
  <c r="Q306"/>
  <c r="P306"/>
  <c r="R305"/>
  <c r="Q305"/>
  <c r="P305" s="1"/>
  <c r="R304"/>
  <c r="Q304"/>
  <c r="P304" s="1"/>
  <c r="R303"/>
  <c r="Q303"/>
  <c r="P303"/>
  <c r="R302"/>
  <c r="Q302"/>
  <c r="P302"/>
  <c r="R301"/>
  <c r="Q301"/>
  <c r="R300"/>
  <c r="Q300"/>
  <c r="P300"/>
  <c r="R299"/>
  <c r="Q299"/>
  <c r="P299"/>
  <c r="R298"/>
  <c r="P298" s="1"/>
  <c r="Q298"/>
  <c r="R297"/>
  <c r="Q297"/>
  <c r="P297" s="1"/>
  <c r="R296"/>
  <c r="Q296"/>
  <c r="P296"/>
  <c r="R295"/>
  <c r="Q295"/>
  <c r="P295"/>
  <c r="R294"/>
  <c r="P294" s="1"/>
  <c r="Q294"/>
  <c r="R293"/>
  <c r="Q293"/>
  <c r="P293" s="1"/>
  <c r="R292"/>
  <c r="P292" s="1"/>
  <c r="Q292"/>
  <c r="R291"/>
  <c r="Q291"/>
  <c r="P291" s="1"/>
  <c r="R290"/>
  <c r="Q290"/>
  <c r="P290"/>
  <c r="R289"/>
  <c r="Q289"/>
  <c r="P289" s="1"/>
  <c r="R288"/>
  <c r="Q288"/>
  <c r="P288" s="1"/>
  <c r="R287"/>
  <c r="Q287"/>
  <c r="P287"/>
  <c r="R286"/>
  <c r="Q286"/>
  <c r="P286"/>
  <c r="R285"/>
  <c r="Q285"/>
  <c r="R284"/>
  <c r="Q284"/>
  <c r="P284"/>
  <c r="R283"/>
  <c r="Q283"/>
  <c r="P283"/>
  <c r="R282"/>
  <c r="P282" s="1"/>
  <c r="Q282"/>
  <c r="R281"/>
  <c r="Q281"/>
  <c r="P281" s="1"/>
  <c r="R280"/>
  <c r="Q280"/>
  <c r="P280"/>
  <c r="R279"/>
  <c r="Q279"/>
  <c r="P279"/>
  <c r="R278"/>
  <c r="P278" s="1"/>
  <c r="Q278"/>
  <c r="R277"/>
  <c r="Q277"/>
  <c r="P277" s="1"/>
  <c r="R276"/>
  <c r="P276" s="1"/>
  <c r="Q276"/>
  <c r="R275"/>
  <c r="Q275"/>
  <c r="P275" s="1"/>
  <c r="R274"/>
  <c r="Q274"/>
  <c r="P274"/>
  <c r="R273"/>
  <c r="Q273"/>
  <c r="P273" s="1"/>
  <c r="R272"/>
  <c r="Q272"/>
  <c r="P272" s="1"/>
  <c r="R271"/>
  <c r="Q271"/>
  <c r="P271"/>
  <c r="R270"/>
  <c r="Q270"/>
  <c r="P270"/>
  <c r="R269"/>
  <c r="Q269"/>
  <c r="R268"/>
  <c r="Q268"/>
  <c r="P268"/>
  <c r="R267"/>
  <c r="Q267"/>
  <c r="P267"/>
  <c r="R266"/>
  <c r="P266" s="1"/>
  <c r="Q266"/>
  <c r="R265"/>
  <c r="Q265"/>
  <c r="P265" s="1"/>
  <c r="R264"/>
  <c r="Q264"/>
  <c r="P264"/>
  <c r="R263"/>
  <c r="Q263"/>
  <c r="P263"/>
  <c r="R262"/>
  <c r="P262" s="1"/>
  <c r="Q262"/>
  <c r="R261"/>
  <c r="Q261"/>
  <c r="P261" s="1"/>
  <c r="R260"/>
  <c r="P260" s="1"/>
  <c r="Q260"/>
  <c r="R259"/>
  <c r="Q259"/>
  <c r="P259" s="1"/>
  <c r="R258"/>
  <c r="Q258"/>
  <c r="P258"/>
  <c r="R257"/>
  <c r="Q257"/>
  <c r="P257" s="1"/>
  <c r="R256"/>
  <c r="Q256"/>
  <c r="P256" s="1"/>
  <c r="R255"/>
  <c r="Q255"/>
  <c r="P255"/>
  <c r="R254"/>
  <c r="Q254"/>
  <c r="P254"/>
  <c r="R253"/>
  <c r="Q253"/>
  <c r="R252"/>
  <c r="Q252"/>
  <c r="P252"/>
  <c r="R251"/>
  <c r="Q251"/>
  <c r="P251"/>
  <c r="R250"/>
  <c r="P250" s="1"/>
  <c r="Q250"/>
  <c r="R249"/>
  <c r="Q249"/>
  <c r="P249" s="1"/>
  <c r="R248"/>
  <c r="Q248"/>
  <c r="P248"/>
  <c r="R247"/>
  <c r="Q247"/>
  <c r="P247"/>
  <c r="R246"/>
  <c r="P246" s="1"/>
  <c r="Q246"/>
  <c r="R245"/>
  <c r="Q245"/>
  <c r="P245" s="1"/>
  <c r="R244"/>
  <c r="P244" s="1"/>
  <c r="Q244"/>
  <c r="R243"/>
  <c r="Q243"/>
  <c r="P243" s="1"/>
  <c r="R242"/>
  <c r="Q242"/>
  <c r="P242"/>
  <c r="R241"/>
  <c r="Q241"/>
  <c r="P241" s="1"/>
  <c r="R240"/>
  <c r="Q240"/>
  <c r="P240" s="1"/>
  <c r="R239"/>
  <c r="Q239"/>
  <c r="P239"/>
  <c r="R238"/>
  <c r="Q238"/>
  <c r="P238"/>
  <c r="R237"/>
  <c r="Q237"/>
  <c r="R236"/>
  <c r="Q236"/>
  <c r="P236"/>
  <c r="R235"/>
  <c r="Q235"/>
  <c r="P235"/>
  <c r="R234"/>
  <c r="P234" s="1"/>
  <c r="Q234"/>
  <c r="R233"/>
  <c r="Q233"/>
  <c r="P233" s="1"/>
  <c r="R232"/>
  <c r="Q232"/>
  <c r="P232"/>
  <c r="R231"/>
  <c r="Q231"/>
  <c r="P231"/>
  <c r="R230"/>
  <c r="P230" s="1"/>
  <c r="Q230"/>
  <c r="R229"/>
  <c r="Q229"/>
  <c r="P229" s="1"/>
  <c r="R228"/>
  <c r="P228" s="1"/>
  <c r="Q228"/>
  <c r="R227"/>
  <c r="Q227"/>
  <c r="P227" s="1"/>
  <c r="R226"/>
  <c r="Q226"/>
  <c r="P226"/>
  <c r="R225"/>
  <c r="Q225"/>
  <c r="P225" s="1"/>
  <c r="R224"/>
  <c r="Q224"/>
  <c r="P224" s="1"/>
  <c r="R223"/>
  <c r="Q223"/>
  <c r="P223"/>
  <c r="R222"/>
  <c r="Q222"/>
  <c r="P222"/>
  <c r="R221"/>
  <c r="Q221"/>
  <c r="R220"/>
  <c r="Q220"/>
  <c r="P220"/>
  <c r="R219"/>
  <c r="Q219"/>
  <c r="P219"/>
  <c r="R218"/>
  <c r="P218" s="1"/>
  <c r="Q218"/>
  <c r="R217"/>
  <c r="Q217"/>
  <c r="P217" s="1"/>
  <c r="R216"/>
  <c r="Q216"/>
  <c r="P216"/>
  <c r="R215"/>
  <c r="Q215"/>
  <c r="P215"/>
  <c r="R214"/>
  <c r="P214" s="1"/>
  <c r="Q214"/>
  <c r="R213"/>
  <c r="Q213"/>
  <c r="P213" s="1"/>
  <c r="R212"/>
  <c r="P212" s="1"/>
  <c r="Q212"/>
  <c r="R211"/>
  <c r="Q211"/>
  <c r="P211" s="1"/>
  <c r="R210"/>
  <c r="Q210"/>
  <c r="P210"/>
  <c r="R209"/>
  <c r="Q209"/>
  <c r="P209" s="1"/>
  <c r="R208"/>
  <c r="Q208"/>
  <c r="P208" s="1"/>
  <c r="R207"/>
  <c r="Q207"/>
  <c r="P207"/>
  <c r="R206"/>
  <c r="Q206"/>
  <c r="P206"/>
  <c r="R205"/>
  <c r="Q205"/>
  <c r="R204"/>
  <c r="Q204"/>
  <c r="P204"/>
  <c r="R203"/>
  <c r="Q203"/>
  <c r="P203"/>
  <c r="R202"/>
  <c r="P202" s="1"/>
  <c r="Q202"/>
  <c r="R201"/>
  <c r="Q201"/>
  <c r="P201" s="1"/>
  <c r="R200"/>
  <c r="Q200"/>
  <c r="P200"/>
  <c r="R199"/>
  <c r="Q199"/>
  <c r="P199"/>
  <c r="R198"/>
  <c r="P198" s="1"/>
  <c r="Q198"/>
  <c r="R197"/>
  <c r="Q197"/>
  <c r="P197" s="1"/>
  <c r="R196"/>
  <c r="P196" s="1"/>
  <c r="Q196"/>
  <c r="R195"/>
  <c r="Q195"/>
  <c r="P195" s="1"/>
  <c r="R194"/>
  <c r="Q194"/>
  <c r="P194"/>
  <c r="R193"/>
  <c r="Q193"/>
  <c r="P193" s="1"/>
  <c r="R192"/>
  <c r="Q192"/>
  <c r="P192" s="1"/>
  <c r="R191"/>
  <c r="Q191"/>
  <c r="P191"/>
  <c r="R190"/>
  <c r="Q190"/>
  <c r="P190"/>
  <c r="R189"/>
  <c r="Q189"/>
  <c r="R188"/>
  <c r="Q188"/>
  <c r="P188"/>
  <c r="R187"/>
  <c r="Q187"/>
  <c r="P187"/>
  <c r="R186"/>
  <c r="P186" s="1"/>
  <c r="Q186"/>
  <c r="R185"/>
  <c r="Q185"/>
  <c r="P185" s="1"/>
  <c r="R184"/>
  <c r="Q184"/>
  <c r="P184"/>
  <c r="R183"/>
  <c r="Q183"/>
  <c r="P183"/>
  <c r="R182"/>
  <c r="P182" s="1"/>
  <c r="Q182"/>
  <c r="R181"/>
  <c r="Q181"/>
  <c r="P181" s="1"/>
  <c r="R180"/>
  <c r="P180" s="1"/>
  <c r="Q180"/>
  <c r="R179"/>
  <c r="Q179"/>
  <c r="P179" s="1"/>
  <c r="R178"/>
  <c r="Q178"/>
  <c r="P178"/>
  <c r="R177"/>
  <c r="Q177"/>
  <c r="P177" s="1"/>
  <c r="R176"/>
  <c r="Q176"/>
  <c r="P176" s="1"/>
  <c r="R175"/>
  <c r="Q175"/>
  <c r="P175"/>
  <c r="R174"/>
  <c r="Q174"/>
  <c r="P174"/>
  <c r="R173"/>
  <c r="Q173"/>
  <c r="R172"/>
  <c r="Q172"/>
  <c r="P172"/>
  <c r="R171"/>
  <c r="Q171"/>
  <c r="P171"/>
  <c r="R170"/>
  <c r="P170" s="1"/>
  <c r="Q170"/>
  <c r="R169"/>
  <c r="Q169"/>
  <c r="P169" s="1"/>
  <c r="R168"/>
  <c r="Q168"/>
  <c r="P168"/>
  <c r="R167"/>
  <c r="Q167"/>
  <c r="P167"/>
  <c r="R166"/>
  <c r="P166" s="1"/>
  <c r="Q166"/>
  <c r="R165"/>
  <c r="Q165"/>
  <c r="P165" s="1"/>
  <c r="R164"/>
  <c r="P164" s="1"/>
  <c r="Q164"/>
  <c r="R163"/>
  <c r="Q163"/>
  <c r="P163" s="1"/>
  <c r="R162"/>
  <c r="Q162"/>
  <c r="P162"/>
  <c r="R161"/>
  <c r="Q161"/>
  <c r="P161" s="1"/>
  <c r="R160"/>
  <c r="Q160"/>
  <c r="P160" s="1"/>
  <c r="R159"/>
  <c r="Q159"/>
  <c r="P159"/>
  <c r="R158"/>
  <c r="Q158"/>
  <c r="P158"/>
  <c r="R157"/>
  <c r="Q157"/>
  <c r="R156"/>
  <c r="Q156"/>
  <c r="P156"/>
  <c r="R155"/>
  <c r="Q155"/>
  <c r="P155"/>
  <c r="R154"/>
  <c r="P154" s="1"/>
  <c r="Q154"/>
  <c r="R153"/>
  <c r="Q153"/>
  <c r="P153" s="1"/>
  <c r="R152"/>
  <c r="Q152"/>
  <c r="P152"/>
  <c r="R151"/>
  <c r="Q151"/>
  <c r="P151"/>
  <c r="R150"/>
  <c r="P150" s="1"/>
  <c r="Q150"/>
  <c r="R149"/>
  <c r="Q149"/>
  <c r="P149" s="1"/>
  <c r="R148"/>
  <c r="P148" s="1"/>
  <c r="Q148"/>
  <c r="R147"/>
  <c r="Q147"/>
  <c r="P147" s="1"/>
  <c r="R146"/>
  <c r="Q146"/>
  <c r="P146"/>
  <c r="R145"/>
  <c r="Q145"/>
  <c r="P145" s="1"/>
  <c r="R144"/>
  <c r="Q144"/>
  <c r="P144" s="1"/>
  <c r="R143"/>
  <c r="Q143"/>
  <c r="P143"/>
  <c r="R142"/>
  <c r="Q142"/>
  <c r="P142"/>
  <c r="R141"/>
  <c r="Q141"/>
  <c r="R140"/>
  <c r="Q140"/>
  <c r="P140"/>
  <c r="R139"/>
  <c r="Q139"/>
  <c r="P139"/>
  <c r="R138"/>
  <c r="P138" s="1"/>
  <c r="Q138"/>
  <c r="R137"/>
  <c r="Q137"/>
  <c r="P137" s="1"/>
  <c r="R136"/>
  <c r="Q136"/>
  <c r="P136"/>
  <c r="R135"/>
  <c r="Q135"/>
  <c r="P135"/>
  <c r="R134"/>
  <c r="P134" s="1"/>
  <c r="Q134"/>
  <c r="R133"/>
  <c r="Q133"/>
  <c r="P133" s="1"/>
  <c r="R132"/>
  <c r="P132" s="1"/>
  <c r="Q132"/>
  <c r="R131"/>
  <c r="Q131"/>
  <c r="P131" s="1"/>
  <c r="R130"/>
  <c r="Q130"/>
  <c r="P130"/>
  <c r="R129"/>
  <c r="Q129"/>
  <c r="P129" s="1"/>
  <c r="R128"/>
  <c r="Q128"/>
  <c r="P128" s="1"/>
  <c r="R127"/>
  <c r="Q127"/>
  <c r="P127"/>
  <c r="R126"/>
  <c r="Q126"/>
  <c r="P126"/>
  <c r="R125"/>
  <c r="Q125"/>
  <c r="R124"/>
  <c r="Q124"/>
  <c r="P124"/>
  <c r="R123"/>
  <c r="Q123"/>
  <c r="P123"/>
  <c r="R122"/>
  <c r="P122" s="1"/>
  <c r="Q122"/>
  <c r="R121"/>
  <c r="Q121"/>
  <c r="P121" s="1"/>
  <c r="R120"/>
  <c r="Q120"/>
  <c r="P120"/>
  <c r="R119"/>
  <c r="P119" s="1"/>
  <c r="Q119"/>
  <c r="R118"/>
  <c r="Q118"/>
  <c r="P118" s="1"/>
  <c r="R117"/>
  <c r="Q117"/>
  <c r="P117"/>
  <c r="R116"/>
  <c r="Q116"/>
  <c r="P116"/>
  <c r="R115"/>
  <c r="P115" s="1"/>
  <c r="Q115"/>
  <c r="R114"/>
  <c r="Q114"/>
  <c r="P114" s="1"/>
  <c r="R113"/>
  <c r="Q113"/>
  <c r="P113"/>
  <c r="R112"/>
  <c r="Q112"/>
  <c r="P112"/>
  <c r="R111"/>
  <c r="P111" s="1"/>
  <c r="Q111"/>
  <c r="R110"/>
  <c r="Q110"/>
  <c r="P110" s="1"/>
  <c r="R109"/>
  <c r="Q109"/>
  <c r="P109"/>
  <c r="R108"/>
  <c r="Q108"/>
  <c r="P108"/>
  <c r="R107"/>
  <c r="P107" s="1"/>
  <c r="Q107"/>
  <c r="R106"/>
  <c r="Q106"/>
  <c r="P106" s="1"/>
  <c r="R105"/>
  <c r="Q105"/>
  <c r="P105"/>
  <c r="R104"/>
  <c r="Q104"/>
  <c r="P104"/>
  <c r="R103"/>
  <c r="P103" s="1"/>
  <c r="Q103"/>
  <c r="R102"/>
  <c r="Q102"/>
  <c r="P102" s="1"/>
  <c r="R101"/>
  <c r="Q101"/>
  <c r="P101"/>
  <c r="R100"/>
  <c r="Q100"/>
  <c r="P100"/>
  <c r="R99"/>
  <c r="P99" s="1"/>
  <c r="Q99"/>
  <c r="R98"/>
  <c r="Q98"/>
  <c r="P98" s="1"/>
  <c r="R97"/>
  <c r="Q97"/>
  <c r="P97"/>
  <c r="R96"/>
  <c r="Q96"/>
  <c r="P96"/>
  <c r="R95"/>
  <c r="P95" s="1"/>
  <c r="Q95"/>
  <c r="R94"/>
  <c r="Q94"/>
  <c r="P94" s="1"/>
  <c r="R93"/>
  <c r="Q93"/>
  <c r="P93"/>
  <c r="R92"/>
  <c r="Q92"/>
  <c r="P92"/>
  <c r="R91"/>
  <c r="P91" s="1"/>
  <c r="Q91"/>
  <c r="R90"/>
  <c r="Q90"/>
  <c r="P90" s="1"/>
  <c r="R89"/>
  <c r="Q89"/>
  <c r="P89"/>
  <c r="R88"/>
  <c r="Q88"/>
  <c r="P88"/>
  <c r="R87"/>
  <c r="P87" s="1"/>
  <c r="Q87"/>
  <c r="R86"/>
  <c r="Q86"/>
  <c r="P86" s="1"/>
  <c r="R85"/>
  <c r="Q85"/>
  <c r="P85"/>
  <c r="R84"/>
  <c r="Q84"/>
  <c r="P84"/>
  <c r="R83"/>
  <c r="P83" s="1"/>
  <c r="Q83"/>
  <c r="R82"/>
  <c r="Q82"/>
  <c r="P82" s="1"/>
  <c r="R81"/>
  <c r="Q81"/>
  <c r="P81"/>
  <c r="R80"/>
  <c r="Q80"/>
  <c r="P80"/>
  <c r="R79"/>
  <c r="P79" s="1"/>
  <c r="Q79"/>
  <c r="R78"/>
  <c r="Q78"/>
  <c r="P78" s="1"/>
  <c r="R77"/>
  <c r="Q77"/>
  <c r="P77"/>
  <c r="R76"/>
  <c r="Q76"/>
  <c r="P76"/>
  <c r="R75"/>
  <c r="P75" s="1"/>
  <c r="Q75"/>
  <c r="R74"/>
  <c r="Q74"/>
  <c r="P74" s="1"/>
  <c r="R73"/>
  <c r="Q73"/>
  <c r="P73"/>
  <c r="R72"/>
  <c r="Q72"/>
  <c r="P72"/>
  <c r="R71"/>
  <c r="P71" s="1"/>
  <c r="Q71"/>
  <c r="R70"/>
  <c r="Q70"/>
  <c r="P70" s="1"/>
  <c r="R69"/>
  <c r="Q69"/>
  <c r="P69"/>
  <c r="R68"/>
  <c r="Q68"/>
  <c r="P68"/>
  <c r="R67"/>
  <c r="P67" s="1"/>
  <c r="Q67"/>
  <c r="R66"/>
  <c r="Q66"/>
  <c r="P66" s="1"/>
  <c r="R65"/>
  <c r="Q65"/>
  <c r="P65"/>
  <c r="R64"/>
  <c r="Q64"/>
  <c r="P64"/>
  <c r="R63"/>
  <c r="P63" s="1"/>
  <c r="Q63"/>
  <c r="R62"/>
  <c r="Q62"/>
  <c r="P62" s="1"/>
  <c r="R61"/>
  <c r="Q61"/>
  <c r="P61"/>
  <c r="R60"/>
  <c r="Q60"/>
  <c r="P60"/>
  <c r="R59"/>
  <c r="P59" s="1"/>
  <c r="Q59"/>
  <c r="R58"/>
  <c r="Q58"/>
  <c r="P58" s="1"/>
  <c r="R57"/>
  <c r="Q57"/>
  <c r="P57"/>
  <c r="R56"/>
  <c r="Q56"/>
  <c r="P56"/>
  <c r="R55"/>
  <c r="P55" s="1"/>
  <c r="Q55"/>
  <c r="R54"/>
  <c r="Q54"/>
  <c r="P54" s="1"/>
  <c r="R53"/>
  <c r="Q53"/>
  <c r="P53"/>
  <c r="R52"/>
  <c r="Q52"/>
  <c r="P52"/>
  <c r="R51"/>
  <c r="P51" s="1"/>
  <c r="Q51"/>
  <c r="R50"/>
  <c r="Q50"/>
  <c r="P50" s="1"/>
  <c r="R49"/>
  <c r="Q49"/>
  <c r="P49"/>
  <c r="R48"/>
  <c r="Q48"/>
  <c r="P48"/>
  <c r="R47"/>
  <c r="P47" s="1"/>
  <c r="Q47"/>
  <c r="R46"/>
  <c r="Q46"/>
  <c r="P46" s="1"/>
  <c r="R45"/>
  <c r="Q45"/>
  <c r="P45"/>
  <c r="R44"/>
  <c r="Q44"/>
  <c r="P44"/>
  <c r="R43"/>
  <c r="P43" s="1"/>
  <c r="Q43"/>
  <c r="R42"/>
  <c r="Q42"/>
  <c r="P42" s="1"/>
  <c r="R41"/>
  <c r="Q41"/>
  <c r="P41"/>
  <c r="R40"/>
  <c r="Q40"/>
  <c r="P40"/>
  <c r="R39"/>
  <c r="P39" s="1"/>
  <c r="Q39"/>
  <c r="R38"/>
  <c r="Q38"/>
  <c r="P38" s="1"/>
  <c r="R37"/>
  <c r="Q37"/>
  <c r="P37"/>
  <c r="R36"/>
  <c r="Q36"/>
  <c r="P36"/>
  <c r="R35"/>
  <c r="P35" s="1"/>
  <c r="Q35"/>
  <c r="R34"/>
  <c r="Q34"/>
  <c r="P34" s="1"/>
  <c r="R33"/>
  <c r="Q33"/>
  <c r="P33"/>
  <c r="R32"/>
  <c r="Q32"/>
  <c r="P32"/>
  <c r="R31"/>
  <c r="P31" s="1"/>
  <c r="Q31"/>
  <c r="R30"/>
  <c r="Q30"/>
  <c r="P30" s="1"/>
  <c r="R29"/>
  <c r="Q29"/>
  <c r="P29"/>
  <c r="R28"/>
  <c r="Q28"/>
  <c r="P28"/>
  <c r="R27"/>
  <c r="P27" s="1"/>
  <c r="Q27"/>
  <c r="R26"/>
  <c r="Q26"/>
  <c r="P26" s="1"/>
  <c r="R25"/>
  <c r="Q25"/>
  <c r="P25"/>
  <c r="R24"/>
  <c r="Q24"/>
  <c r="P24"/>
  <c r="R23"/>
  <c r="P23" s="1"/>
  <c r="Q23"/>
  <c r="R22"/>
  <c r="Q22"/>
  <c r="P22" s="1"/>
  <c r="R21"/>
  <c r="Q21"/>
  <c r="P21"/>
  <c r="R20"/>
  <c r="Q20"/>
  <c r="P20"/>
  <c r="R19"/>
  <c r="P19" s="1"/>
  <c r="Q19"/>
  <c r="R18"/>
  <c r="Q18"/>
  <c r="P18" s="1"/>
  <c r="R17"/>
  <c r="Q17"/>
  <c r="P17"/>
  <c r="R16"/>
  <c r="Q16"/>
  <c r="P16"/>
  <c r="R15"/>
  <c r="P15" s="1"/>
  <c r="Q15"/>
  <c r="R14"/>
  <c r="Q14"/>
  <c r="P14" s="1"/>
  <c r="R13"/>
  <c r="Q13"/>
  <c r="P13"/>
  <c r="R12"/>
  <c r="Q12"/>
  <c r="P12"/>
  <c r="R11"/>
  <c r="P11" s="1"/>
  <c r="Q11"/>
  <c r="R10"/>
  <c r="Q10"/>
  <c r="P10" s="1"/>
  <c r="R9"/>
  <c r="Q9"/>
  <c r="P9"/>
  <c r="R8"/>
  <c r="Q8"/>
  <c r="P8"/>
  <c r="L36" i="7"/>
  <c r="L37" s="1"/>
  <c r="L7" s="1"/>
  <c r="L30"/>
  <c r="L35" s="1"/>
  <c r="M25"/>
  <c r="D22"/>
  <c r="M20"/>
  <c r="L20"/>
  <c r="D20"/>
  <c r="M19"/>
  <c r="M18" s="1"/>
  <c r="M16" s="1"/>
  <c r="L19"/>
  <c r="L18"/>
  <c r="L16" s="1"/>
  <c r="L8" s="1"/>
  <c r="L12" s="1"/>
  <c r="L17"/>
  <c r="D14"/>
  <c r="M36" s="1"/>
  <c r="C14"/>
  <c r="D12"/>
  <c r="D11" s="1"/>
  <c r="M17" s="1"/>
  <c r="M30" s="1"/>
  <c r="J8"/>
  <c r="I8"/>
  <c r="J7"/>
  <c r="J10" s="1"/>
  <c r="I7"/>
  <c r="I10" s="1"/>
  <c r="J15" i="4"/>
  <c r="G15"/>
  <c r="F15"/>
  <c r="D15"/>
  <c r="K15" s="1"/>
  <c r="B15"/>
  <c r="C15" s="1"/>
  <c r="P614" i="8" l="1"/>
  <c r="P617"/>
  <c r="M24" i="7"/>
  <c r="P125" i="8"/>
  <c r="P141"/>
  <c r="P157"/>
  <c r="P173"/>
  <c r="P189"/>
  <c r="P205"/>
  <c r="P221"/>
  <c r="P237"/>
  <c r="P253"/>
  <c r="P269"/>
  <c r="P285"/>
  <c r="P301"/>
  <c r="P317"/>
  <c r="P333"/>
  <c r="P349"/>
  <c r="P365"/>
  <c r="P381"/>
  <c r="P397"/>
  <c r="P413"/>
  <c r="P429"/>
  <c r="P445"/>
  <c r="P461"/>
  <c r="P477"/>
  <c r="P493"/>
  <c r="P509"/>
  <c r="P529"/>
  <c r="P534"/>
  <c r="P570"/>
  <c r="P598"/>
  <c r="P601"/>
  <c r="P630"/>
  <c r="P633"/>
  <c r="P662"/>
  <c r="P665"/>
  <c r="P377"/>
  <c r="P393"/>
  <c r="P409"/>
  <c r="P425"/>
  <c r="P441"/>
  <c r="P457"/>
  <c r="P473"/>
  <c r="P489"/>
  <c r="P951"/>
  <c r="P990"/>
  <c r="P1054"/>
  <c r="P1079"/>
  <c r="P1118"/>
  <c r="P1143"/>
  <c r="P1182"/>
  <c r="P1207"/>
  <c r="P526"/>
  <c r="P542"/>
  <c r="P558"/>
  <c r="P574"/>
  <c r="P846"/>
  <c r="P855"/>
  <c r="P894"/>
  <c r="P919"/>
  <c r="P958"/>
  <c r="P983"/>
  <c r="P1022"/>
  <c r="P1047"/>
  <c r="P1086"/>
  <c r="P1111"/>
  <c r="P1150"/>
  <c r="P1175"/>
  <c r="P1214"/>
  <c r="P1095"/>
  <c r="P1134"/>
  <c r="P1159"/>
  <c r="P1198"/>
  <c r="P847"/>
  <c r="P863"/>
  <c r="P1247"/>
  <c r="P1255"/>
  <c r="P843"/>
  <c r="P859"/>
  <c r="P875"/>
  <c r="P891"/>
  <c r="P907"/>
  <c r="P923"/>
  <c r="P939"/>
  <c r="P955"/>
  <c r="P971"/>
  <c r="P987"/>
  <c r="P1003"/>
  <c r="P1019"/>
  <c r="P1035"/>
  <c r="P1051"/>
  <c r="P1067"/>
  <c r="P1083"/>
  <c r="P1099"/>
  <c r="P1115"/>
  <c r="P1131"/>
  <c r="P1147"/>
  <c r="P1163"/>
  <c r="P1179"/>
  <c r="P1195"/>
  <c r="P1211"/>
  <c r="P1266"/>
  <c r="P1282"/>
  <c r="P1298"/>
  <c r="P1314"/>
  <c r="P1330"/>
  <c r="P1337"/>
  <c r="P1338"/>
  <c r="P1354"/>
  <c r="P1370"/>
  <c r="P1386"/>
  <c r="P1402"/>
  <c r="P1418"/>
  <c r="P1434"/>
  <c r="P1450"/>
  <c r="P1466"/>
  <c r="P1482"/>
  <c r="P1485"/>
  <c r="P1508"/>
  <c r="P1513"/>
  <c r="P1549"/>
  <c r="P1572"/>
  <c r="P1334"/>
  <c r="P1346"/>
  <c r="P1362"/>
  <c r="P1378"/>
  <c r="P1394"/>
  <c r="P1410"/>
  <c r="P1426"/>
  <c r="P1442"/>
  <c r="P1458"/>
  <c r="P1474"/>
  <c r="P1517"/>
  <c r="P1540"/>
  <c r="P1545"/>
  <c r="P1581"/>
  <c r="P1604"/>
  <c r="P1609"/>
  <c r="P1636"/>
  <c r="P1489"/>
  <c r="P1505"/>
  <c r="P1521"/>
  <c r="P1537"/>
  <c r="P1553"/>
  <c r="P1569"/>
  <c r="P1585"/>
  <c r="P1601"/>
  <c r="P1617"/>
  <c r="P1633"/>
  <c r="P1684"/>
  <c r="P1700"/>
  <c r="P1716"/>
  <c r="P1929"/>
  <c r="P1932"/>
  <c r="P1937"/>
  <c r="P1940"/>
  <c r="P1945"/>
  <c r="P1948"/>
  <c r="P1953"/>
  <c r="P1692"/>
  <c r="P1708"/>
  <c r="F11" i="12"/>
  <c r="C15" s="1"/>
  <c r="C16" s="1"/>
  <c r="C17" s="1"/>
  <c r="C19" s="1"/>
  <c r="D48" l="1"/>
  <c r="D33"/>
  <c r="M33" i="7"/>
  <c r="M35" s="1"/>
  <c r="M37" s="1"/>
  <c r="M7" s="1"/>
  <c r="M23"/>
  <c r="M8" s="1"/>
  <c r="M12" s="1"/>
  <c r="D42" i="12" l="1"/>
  <c r="D46" s="1"/>
  <c r="B15" i="5"/>
</calcChain>
</file>

<file path=xl/sharedStrings.xml><?xml version="1.0" encoding="utf-8"?>
<sst xmlns="http://schemas.openxmlformats.org/spreadsheetml/2006/main" count="320" uniqueCount="266">
  <si>
    <t>Source: PWC consultation paper</t>
  </si>
  <si>
    <r>
      <t xml:space="preserve">How are risk-weighted assets for </t>
    </r>
    <r>
      <rPr>
        <b/>
        <sz val="11"/>
        <color rgb="FFFF0000"/>
        <rFont val="Calibri"/>
        <family val="2"/>
        <charset val="238"/>
        <scheme val="minor"/>
      </rPr>
      <t xml:space="preserve">credit risk </t>
    </r>
    <r>
      <rPr>
        <b/>
        <sz val="11"/>
        <color theme="1"/>
        <rFont val="Calibri"/>
        <family val="2"/>
        <charset val="238"/>
        <scheme val="minor"/>
      </rPr>
      <t>calculated in Basel I and Basel II/III Standardized Approach</t>
    </r>
  </si>
  <si>
    <t>Basel II / III STA</t>
  </si>
  <si>
    <t>Basel I</t>
  </si>
  <si>
    <t>Rating</t>
  </si>
  <si>
    <t>Risk weight</t>
  </si>
  <si>
    <t>Counterparty</t>
  </si>
  <si>
    <t>Sovereigns</t>
  </si>
  <si>
    <t xml:space="preserve">Banks </t>
  </si>
  <si>
    <t>Corporates</t>
  </si>
  <si>
    <t xml:space="preserve">OECD central governments </t>
  </si>
  <si>
    <t>AAA to AA-</t>
  </si>
  <si>
    <t>Domestic public sector entities</t>
  </si>
  <si>
    <t>0%, 10%, 20% or 50%</t>
  </si>
  <si>
    <t>A+ to A-</t>
  </si>
  <si>
    <t>(excluding central governments)</t>
  </si>
  <si>
    <t>Set by LCA*</t>
  </si>
  <si>
    <t>BBB+ to BBB-</t>
  </si>
  <si>
    <t>OECD banks and regulated firms</t>
  </si>
  <si>
    <t>BB+ to BB-</t>
  </si>
  <si>
    <t>Housing loans fully secured by residential property</t>
  </si>
  <si>
    <t>B+ to B-</t>
  </si>
  <si>
    <t>Counterparties in derivatives transactions</t>
  </si>
  <si>
    <t>Below B-</t>
  </si>
  <si>
    <r>
      <t xml:space="preserve">Public sector corporations; non-OECD banks; private sector debt; </t>
    </r>
    <r>
      <rPr>
        <b/>
        <sz val="12"/>
        <color rgb="FF000000"/>
        <rFont val="Trebuchet MS"/>
        <family val="2"/>
        <charset val="238"/>
      </rPr>
      <t>all other assets</t>
    </r>
  </si>
  <si>
    <t>Unrated</t>
  </si>
  <si>
    <t>* LCA - Local Competent Authority (i.e. central bank or other supervisory authority)</t>
  </si>
  <si>
    <t>Bank ABC</t>
  </si>
  <si>
    <t>Item</t>
  </si>
  <si>
    <t>Amount</t>
  </si>
  <si>
    <t>RW</t>
  </si>
  <si>
    <t>RWA</t>
  </si>
  <si>
    <t>Loan to a large corporate (A+)</t>
  </si>
  <si>
    <t>Ministry of Finance bonds (domestic)*</t>
  </si>
  <si>
    <t>Deposit in the central bank</t>
  </si>
  <si>
    <t>LCA set 0%</t>
  </si>
  <si>
    <t>Russian railways bond (C+)</t>
  </si>
  <si>
    <t>Loan to Vodafone (unrated)</t>
  </si>
  <si>
    <t>Government T-bills</t>
  </si>
  <si>
    <t>Loan commitment (30% is drawn, A rating - CCF 20%)</t>
  </si>
  <si>
    <t>Eligible residential loan (secured)</t>
  </si>
  <si>
    <t>Counterparty for IRS hedging trade</t>
  </si>
  <si>
    <t>Loan to a regulated firm</t>
  </si>
  <si>
    <t>Loan to a bank (B+)</t>
  </si>
  <si>
    <t>T1 CaR</t>
  </si>
  <si>
    <t>Total CaR</t>
  </si>
  <si>
    <t>T1 Capital</t>
  </si>
  <si>
    <t>Total cap</t>
  </si>
  <si>
    <t>T1 ratio</t>
  </si>
  <si>
    <t>Total ratio</t>
  </si>
  <si>
    <t>Total</t>
  </si>
  <si>
    <t>*we assume reporting ccy to be the same to local ccy</t>
  </si>
  <si>
    <t>CCF - Credit conversion factor</t>
  </si>
  <si>
    <t>s</t>
  </si>
  <si>
    <t>Decide, whether following items are part of bank's capital and if so, assign the correct category of capital.</t>
  </si>
  <si>
    <t>Category</t>
  </si>
  <si>
    <t xml:space="preserve">          Item description</t>
  </si>
  <si>
    <t>Types</t>
  </si>
  <si>
    <t>Pension fund investments</t>
  </si>
  <si>
    <t>CET1</t>
  </si>
  <si>
    <t>Preference shares</t>
  </si>
  <si>
    <t>AT1</t>
  </si>
  <si>
    <t>Defferred tax assets</t>
  </si>
  <si>
    <t>T2</t>
  </si>
  <si>
    <t>Mortgage portfolio</t>
  </si>
  <si>
    <t>None</t>
  </si>
  <si>
    <t>Subordinated bond</t>
  </si>
  <si>
    <t>Contingent convertible bonds (CoCos)</t>
  </si>
  <si>
    <t>Banks shares (own emission)</t>
  </si>
  <si>
    <t>Other Comprehensive Income</t>
  </si>
  <si>
    <t>Intangible assets</t>
  </si>
  <si>
    <t>Corporate loan</t>
  </si>
  <si>
    <t>Share premium (CZ: emisné ážio)</t>
  </si>
  <si>
    <t>Reserves - reserve funds for risk</t>
  </si>
  <si>
    <t>Retained earnings from previous years (from audited profits, not distributed per decision by shareholders)</t>
  </si>
  <si>
    <t>(Positive) Earnings from current year, not audited</t>
  </si>
  <si>
    <t>(Negative) Earnings (loss) from current year, not audited</t>
  </si>
  <si>
    <t>Deferred tax liabilities</t>
  </si>
  <si>
    <t>Goodwill</t>
  </si>
  <si>
    <t>Revaluation reserves</t>
  </si>
  <si>
    <t>Treasury shares (own shares buybacks)</t>
  </si>
  <si>
    <t>General provisions (if they exist in the jurisdiction; in the EU, they are not used anymore)</t>
  </si>
  <si>
    <t>Client deposits - term</t>
  </si>
  <si>
    <t>Additional questions</t>
  </si>
  <si>
    <t>Q1</t>
  </si>
  <si>
    <t>What is the main source of banks' regulatory capital in the Czech Republic?</t>
  </si>
  <si>
    <t>Q2</t>
  </si>
  <si>
    <t xml:space="preserve">Which banks in the Czech Republic have their shares listed in public stock markets? </t>
  </si>
  <si>
    <t>Q3</t>
  </si>
  <si>
    <t>Which two main ways exist for banks to increase their capital adequacy?</t>
  </si>
  <si>
    <t xml:space="preserve">Bank A is applying the STA approach within Basel II/III and has been subject to a stress test. The Bank is considering to move to IRB approach. </t>
  </si>
  <si>
    <t>The stress is caused by a deteoriation of the credit quality - rating downgrade of the borrowers from A- to BB.</t>
  </si>
  <si>
    <t>How would the the starting point and the stress test results in terms of projected capital adequacy ratio (CAR) change? We assume that the minimum CAR is 8%.</t>
  </si>
  <si>
    <t>Standardized Approach</t>
  </si>
  <si>
    <t>IRB Approach</t>
  </si>
  <si>
    <t>Bank's key balance sheet items</t>
  </si>
  <si>
    <t>End-2020</t>
  </si>
  <si>
    <t>End-2021 (Stressed)</t>
  </si>
  <si>
    <t>Regulatory capital (USD bn, before deductions)</t>
  </si>
  <si>
    <t>Actual Regulatory capital (USD bn)</t>
  </si>
  <si>
    <t xml:space="preserve">Corporate loan portfolio </t>
  </si>
  <si>
    <t>Risk weighted assets (USD bn)</t>
  </si>
  <si>
    <t>... gross (USD bn)</t>
  </si>
  <si>
    <t>of which:</t>
  </si>
  <si>
    <t>Capital adequacy ratio</t>
  </si>
  <si>
    <t>non-defaulted</t>
  </si>
  <si>
    <t>defaulted</t>
  </si>
  <si>
    <t>... Net loans (USD bn)</t>
  </si>
  <si>
    <t>for IRB: implicit</t>
  </si>
  <si>
    <t>Stock of provisions</t>
  </si>
  <si>
    <t>Non-defaulted portfolio</t>
  </si>
  <si>
    <t>Provisioning rate for defaulted loans</t>
  </si>
  <si>
    <t>Capital requirement in USD bn</t>
  </si>
  <si>
    <t>EAD</t>
  </si>
  <si>
    <t>Pre-provision profit (USD bn)</t>
  </si>
  <si>
    <t>Capital requirement % of EAD</t>
  </si>
  <si>
    <t>Provisioning (USD bn)</t>
  </si>
  <si>
    <t>Correlation (R)</t>
  </si>
  <si>
    <t>Net profit after tax (USD bn)</t>
  </si>
  <si>
    <t>Maturity adjustment (M)</t>
  </si>
  <si>
    <t>Dividend payout ratio</t>
  </si>
  <si>
    <t>Dividends (USD bn)</t>
  </si>
  <si>
    <t>Defaulted portfolio</t>
  </si>
  <si>
    <t>Borrower characteristics</t>
  </si>
  <si>
    <t>Type of Obligors</t>
  </si>
  <si>
    <t>Corporate</t>
  </si>
  <si>
    <t>Small and Medim Size Enterprise?</t>
  </si>
  <si>
    <t>No</t>
  </si>
  <si>
    <t>Maturity of loan (years)</t>
  </si>
  <si>
    <t>Credit rating</t>
  </si>
  <si>
    <t>A-</t>
  </si>
  <si>
    <t>BB</t>
  </si>
  <si>
    <t>Expected loss test</t>
  </si>
  <si>
    <t>PD (probability of default)</t>
  </si>
  <si>
    <t>LGD (loss given default)</t>
  </si>
  <si>
    <t>Expected loss (EL, USD bn)</t>
  </si>
  <si>
    <t>BEEL*</t>
  </si>
  <si>
    <t>Total EL (USD bn)</t>
  </si>
  <si>
    <t>Stock of provisions (USD bn)</t>
  </si>
  <si>
    <t>Shortfall (-)/Excess (+), USD bn</t>
  </si>
  <si>
    <t>* best estimate of expected loss on defaulted exposures</t>
  </si>
  <si>
    <t>IRB Capital Requirements (corporate lending) as a funtion of PD</t>
  </si>
  <si>
    <t>LGD</t>
  </si>
  <si>
    <t xml:space="preserve">Maturity </t>
  </si>
  <si>
    <t>PD</t>
  </si>
  <si>
    <t>Capital requirements (% of EAD)</t>
  </si>
  <si>
    <t>Correlation</t>
  </si>
  <si>
    <t>Maturity adjustment</t>
  </si>
  <si>
    <t>Credit model 1</t>
  </si>
  <si>
    <t>UGD</t>
  </si>
  <si>
    <t>Bond - outstanding</t>
  </si>
  <si>
    <t>AAA</t>
  </si>
  <si>
    <t>Committed credit line (undrawn)</t>
  </si>
  <si>
    <t>AA</t>
  </si>
  <si>
    <t>A</t>
  </si>
  <si>
    <t>BBB</t>
  </si>
  <si>
    <t>B</t>
  </si>
  <si>
    <t>CCC</t>
  </si>
  <si>
    <t>Default point</t>
  </si>
  <si>
    <t>Maximum</t>
  </si>
  <si>
    <t>Company value</t>
  </si>
  <si>
    <t>ST Liability</t>
  </si>
  <si>
    <t>Expected return</t>
  </si>
  <si>
    <t>LT Liability</t>
  </si>
  <si>
    <t>Time</t>
  </si>
  <si>
    <t>Volatility</t>
  </si>
  <si>
    <t>Distance to default (DD)</t>
  </si>
  <si>
    <t>Numerator</t>
  </si>
  <si>
    <t>Denominator</t>
  </si>
  <si>
    <t>DD</t>
  </si>
  <si>
    <t>Source: Moody's</t>
  </si>
  <si>
    <t>3Y average</t>
  </si>
  <si>
    <t>Interest earning assets</t>
  </si>
  <si>
    <t>(IEA)</t>
  </si>
  <si>
    <t>Question 1</t>
  </si>
  <si>
    <t>Determine the indicators ILDC, FC, uBI and SC</t>
  </si>
  <si>
    <t>Interest income</t>
  </si>
  <si>
    <t>(II)</t>
  </si>
  <si>
    <t>Interest expense</t>
  </si>
  <si>
    <t>(IE)</t>
  </si>
  <si>
    <t>Question 2</t>
  </si>
  <si>
    <t>Calculate Business Inicator and according to provided table select the correct BI Range</t>
  </si>
  <si>
    <t>Dividends</t>
  </si>
  <si>
    <t>(DI)</t>
  </si>
  <si>
    <t>Income from fees</t>
  </si>
  <si>
    <t>(FI)</t>
  </si>
  <si>
    <t>Question 3</t>
  </si>
  <si>
    <t xml:space="preserve">According to provided formulas determine the correct amount </t>
  </si>
  <si>
    <t>Fee expenses</t>
  </si>
  <si>
    <t>(FE)</t>
  </si>
  <si>
    <t>Other operating income</t>
  </si>
  <si>
    <t>(OOI)</t>
  </si>
  <si>
    <t>Question 4</t>
  </si>
  <si>
    <t>Quantify the loss component and loss multiplier</t>
  </si>
  <si>
    <t>Other operating expenses</t>
  </si>
  <si>
    <t>(OOE)</t>
  </si>
  <si>
    <t>-</t>
  </si>
  <si>
    <t>Net trading profit</t>
  </si>
  <si>
    <t>PnLBB</t>
  </si>
  <si>
    <t>Question 5</t>
  </si>
  <si>
    <t>Quantify the final capital risk charge for OpRIsk</t>
  </si>
  <si>
    <t>Net non-trading profit</t>
  </si>
  <si>
    <t>PnLTB</t>
  </si>
  <si>
    <t>Net profit</t>
  </si>
  <si>
    <t>Question 6</t>
  </si>
  <si>
    <t>Why is uBI and BI equal?</t>
  </si>
  <si>
    <t>ILDC</t>
  </si>
  <si>
    <t xml:space="preserve">Interest, Lease and Dividend Component </t>
  </si>
  <si>
    <t>FC</t>
  </si>
  <si>
    <t>Financial Component</t>
  </si>
  <si>
    <t>uBI</t>
  </si>
  <si>
    <t>Unadjusted Business Indicator</t>
  </si>
  <si>
    <t>SC</t>
  </si>
  <si>
    <t>Services Component</t>
  </si>
  <si>
    <t>Business Inicator (BI)</t>
  </si>
  <si>
    <t>in MEUR</t>
  </si>
  <si>
    <t>BI Component</t>
  </si>
  <si>
    <t>Bucket 1</t>
  </si>
  <si>
    <t>BIC = 110 * BI</t>
  </si>
  <si>
    <t>Bucket 2</t>
  </si>
  <si>
    <t>BIC = 110 +150 * (BI - 1)</t>
  </si>
  <si>
    <t>Bucket 3</t>
  </si>
  <si>
    <t>BIC = 410 +190 * (BI - 3)</t>
  </si>
  <si>
    <t>Bucket 4</t>
  </si>
  <si>
    <t>BIC = 1740 +230 * (BI - 10)</t>
  </si>
  <si>
    <t>Bucket 5</t>
  </si>
  <si>
    <t>BIC = 6340 +230 * (BI - 30)</t>
  </si>
  <si>
    <t>Average loss in MEUR</t>
  </si>
  <si>
    <t>Average loss over 10 MEUR</t>
  </si>
  <si>
    <t>Average loss over 100 MEUR</t>
  </si>
  <si>
    <t>Loss component</t>
  </si>
  <si>
    <t>Internal Loss Multiplier</t>
  </si>
  <si>
    <t>not for bucket 1!</t>
  </si>
  <si>
    <t>Final capital charge in MEUR</t>
  </si>
  <si>
    <t>110+(BIC-110)*ILM</t>
  </si>
  <si>
    <t>https://www.bis.org/bcbs/publ/d355.pdf</t>
  </si>
  <si>
    <t>for comparison a bucket 1 bank in MEUR if it was allowed</t>
  </si>
  <si>
    <t>(due to recent major changes in IFRS 16 Lease contracts, we abstract from leases amounts)</t>
  </si>
  <si>
    <t>Examples of particular OpRisk events</t>
  </si>
  <si>
    <t>ID</t>
  </si>
  <si>
    <t>Date</t>
  </si>
  <si>
    <t>Identified by</t>
  </si>
  <si>
    <t>OpRisk incident description</t>
  </si>
  <si>
    <t>Loss incurred</t>
  </si>
  <si>
    <t>Line manager</t>
  </si>
  <si>
    <t>Incorrect amount paid to the customer during a withdrawal</t>
  </si>
  <si>
    <t>Amount transferred to a wrong recipient</t>
  </si>
  <si>
    <t>Incorrectly approved transaction from a blocked account - repossession</t>
  </si>
  <si>
    <t>Damage to bank's property</t>
  </si>
  <si>
    <t>Safety occurrence - attempted robbery</t>
  </si>
  <si>
    <t>Worker in a business line</t>
  </si>
  <si>
    <t>Product designed to avoid fulfilling requirements of another product</t>
  </si>
  <si>
    <t>Internal autit</t>
  </si>
  <si>
    <t>Payment system failure</t>
  </si>
  <si>
    <t>Automated system check</t>
  </si>
  <si>
    <t>Incorrect system setting - wrong valuation of a derivative</t>
  </si>
  <si>
    <t>?</t>
  </si>
  <si>
    <t>BIA</t>
  </si>
  <si>
    <t>Basic Indicator Approach</t>
  </si>
  <si>
    <t>15% of Gross income</t>
  </si>
  <si>
    <t>TSA</t>
  </si>
  <si>
    <t>The Standardized Approach</t>
  </si>
  <si>
    <t>weighted average of gross income per business line</t>
  </si>
  <si>
    <t>AMA</t>
  </si>
  <si>
    <t>Advanced Measurement Approach</t>
  </si>
  <si>
    <t>internal models - risk sensitive</t>
  </si>
</sst>
</file>

<file path=xl/styles.xml><?xml version="1.0" encoding="utf-8"?>
<styleSheet xmlns="http://schemas.openxmlformats.org/spreadsheetml/2006/main">
  <numFmts count="7">
    <numFmt numFmtId="164" formatCode="_-* #,##0\ _K_č_-;\-* #,##0\ _K_č_-;_-* &quot;-&quot;\ _K_č_-;_-@_-"/>
    <numFmt numFmtId="165" formatCode="_-* #,##0.00\ &quot;Kč&quot;_-;\-* #,##0.00\ &quot;Kč&quot;_-;_-* &quot;-&quot;??\ &quot;Kč&quot;_-;_-@_-"/>
    <numFmt numFmtId="166" formatCode="_-* #,##0.00\ _K_č_-;\-* #,##0.00\ _K_č_-;_-* &quot;-&quot;??\ _K_č_-;_-@_-"/>
    <numFmt numFmtId="167" formatCode="0.0"/>
    <numFmt numFmtId="168" formatCode="0.0%"/>
    <numFmt numFmtId="169" formatCode="_-* #,##0\ &quot;Kč&quot;_-;\-* #,##0\ &quot;Kč&quot;_-;_-* &quot;-&quot;??\ &quot;Kč&quot;_-;_-@_-"/>
    <numFmt numFmtId="170" formatCode="_-* #,##0.00000\ _K_č_-;\-* #,##0.00000\ _K_č_-;_-* &quot;-&quot;\ _K_č_-;_-@_-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  <charset val="238"/>
    </font>
    <font>
      <b/>
      <sz val="12"/>
      <color theme="0"/>
      <name val="Trebuchet MS"/>
      <family val="2"/>
      <charset val="238"/>
    </font>
    <font>
      <sz val="12"/>
      <color rgb="FF000000"/>
      <name val="Trebuchet MS"/>
      <family val="2"/>
      <charset val="238"/>
    </font>
    <font>
      <b/>
      <sz val="12"/>
      <color rgb="FF000000"/>
      <name val="Trebuchet MS"/>
      <family val="2"/>
      <charset val="238"/>
    </font>
    <font>
      <sz val="11"/>
      <color theme="3" tint="-0.499984740745262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3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 tint="-0.499984740745262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rgb="FF22222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0" borderId="0" xfId="3"/>
    <xf numFmtId="0" fontId="5" fillId="0" borderId="0" xfId="3" applyAlignment="1">
      <alignment horizontal="center"/>
    </xf>
    <xf numFmtId="0" fontId="6" fillId="0" borderId="0" xfId="3" applyFont="1"/>
    <xf numFmtId="0" fontId="7" fillId="3" borderId="5" xfId="3" applyFont="1" applyFill="1" applyBorder="1" applyAlignment="1">
      <alignment horizontal="left" vertical="center" wrapText="1" readingOrder="1"/>
    </xf>
    <xf numFmtId="0" fontId="7" fillId="3" borderId="5" xfId="3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left" vertical="center" wrapText="1" readingOrder="1"/>
    </xf>
    <xf numFmtId="9" fontId="8" fillId="0" borderId="5" xfId="3" applyNumberFormat="1" applyFont="1" applyBorder="1" applyAlignment="1">
      <alignment horizontal="center" vertical="center" wrapText="1" readingOrder="1"/>
    </xf>
    <xf numFmtId="9" fontId="8" fillId="0" borderId="5" xfId="3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horizontal="left" vertical="center" wrapText="1" readingOrder="1"/>
    </xf>
    <xf numFmtId="0" fontId="8" fillId="0" borderId="1" xfId="3" applyFont="1" applyBorder="1" applyAlignment="1">
      <alignment horizontal="center" vertical="center" wrapText="1" readingOrder="1"/>
    </xf>
    <xf numFmtId="0" fontId="8" fillId="0" borderId="6" xfId="3" applyFont="1" applyBorder="1" applyAlignment="1">
      <alignment horizontal="left" vertical="center" wrapText="1" readingOrder="1"/>
    </xf>
    <xf numFmtId="0" fontId="8" fillId="0" borderId="6" xfId="3" applyFont="1" applyBorder="1" applyAlignment="1">
      <alignment horizontal="center" vertical="center" wrapText="1" readingOrder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Border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vertical="center"/>
    </xf>
    <xf numFmtId="3" fontId="10" fillId="4" borderId="11" xfId="0" applyNumberFormat="1" applyFont="1" applyFill="1" applyBorder="1" applyAlignment="1">
      <alignment vertical="center"/>
    </xf>
    <xf numFmtId="9" fontId="3" fillId="5" borderId="12" xfId="0" applyNumberFormat="1" applyFont="1" applyFill="1" applyBorder="1" applyAlignment="1">
      <alignment horizontal="center" vertical="center"/>
    </xf>
    <xf numFmtId="3" fontId="3" fillId="5" borderId="13" xfId="0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3" fontId="10" fillId="4" borderId="15" xfId="0" applyNumberFormat="1" applyFont="1" applyFill="1" applyBorder="1" applyAlignment="1">
      <alignment vertical="center"/>
    </xf>
    <xf numFmtId="9" fontId="3" fillId="5" borderId="16" xfId="0" applyNumberFormat="1" applyFont="1" applyFill="1" applyBorder="1" applyAlignment="1">
      <alignment horizontal="center" vertical="center"/>
    </xf>
    <xf numFmtId="3" fontId="3" fillId="5" borderId="17" xfId="0" applyNumberFormat="1" applyFont="1" applyFill="1" applyBorder="1" applyAlignment="1">
      <alignment vertical="center"/>
    </xf>
    <xf numFmtId="4" fontId="0" fillId="2" borderId="0" xfId="0" applyNumberForma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/>
    </xf>
    <xf numFmtId="3" fontId="3" fillId="4" borderId="19" xfId="0" applyNumberFormat="1" applyFont="1" applyFill="1" applyBorder="1" applyAlignment="1">
      <alignment vertical="center"/>
    </xf>
    <xf numFmtId="9" fontId="4" fillId="5" borderId="20" xfId="0" applyNumberFormat="1" applyFont="1" applyFill="1" applyBorder="1" applyAlignment="1">
      <alignment horizontal="center" vertical="center"/>
    </xf>
    <xf numFmtId="3" fontId="3" fillId="5" borderId="21" xfId="0" applyNumberFormat="1" applyFont="1" applyFill="1" applyBorder="1" applyAlignment="1">
      <alignment vertical="center"/>
    </xf>
    <xf numFmtId="3" fontId="3" fillId="5" borderId="7" xfId="0" applyNumberFormat="1" applyFont="1" applyFill="1" applyBorder="1" applyAlignment="1">
      <alignment vertical="center"/>
    </xf>
    <xf numFmtId="3" fontId="3" fillId="5" borderId="22" xfId="0" applyNumberFormat="1" applyFont="1" applyFill="1" applyBorder="1" applyAlignment="1">
      <alignment vertical="center"/>
    </xf>
    <xf numFmtId="3" fontId="11" fillId="4" borderId="22" xfId="0" applyNumberFormat="1" applyFont="1" applyFill="1" applyBorder="1" applyAlignment="1">
      <alignment vertical="center"/>
    </xf>
    <xf numFmtId="9" fontId="3" fillId="5" borderId="22" xfId="0" applyNumberFormat="1" applyFont="1" applyFill="1" applyBorder="1" applyAlignment="1">
      <alignment horizontal="center" vertical="center"/>
    </xf>
    <xf numFmtId="9" fontId="3" fillId="5" borderId="23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9" fontId="3" fillId="5" borderId="20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4" fillId="5" borderId="27" xfId="0" applyFont="1" applyFill="1" applyBorder="1" applyAlignment="1">
      <alignment horizontal="center" vertical="center"/>
    </xf>
    <xf numFmtId="0" fontId="0" fillId="4" borderId="28" xfId="0" applyFill="1" applyBorder="1" applyAlignment="1">
      <alignment vertical="center"/>
    </xf>
    <xf numFmtId="0" fontId="0" fillId="2" borderId="0" xfId="0" quotePrefix="1" applyFill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0" fillId="4" borderId="31" xfId="0" applyFill="1" applyBorder="1" applyAlignment="1">
      <alignment vertical="center"/>
    </xf>
    <xf numFmtId="0" fontId="11" fillId="4" borderId="32" xfId="0" applyFont="1" applyFill="1" applyBorder="1" applyAlignment="1">
      <alignment horizontal="center"/>
    </xf>
    <xf numFmtId="0" fontId="4" fillId="5" borderId="30" xfId="0" quotePrefix="1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 vertical="center"/>
    </xf>
    <xf numFmtId="0" fontId="0" fillId="4" borderId="35" xfId="0" applyFill="1" applyBorder="1" applyAlignment="1">
      <alignment vertical="center"/>
    </xf>
    <xf numFmtId="0" fontId="4" fillId="5" borderId="36" xfId="0" quotePrefix="1" applyFont="1" applyFill="1" applyBorder="1" applyAlignment="1">
      <alignment horizontal="center" vertical="center"/>
    </xf>
    <xf numFmtId="0" fontId="0" fillId="4" borderId="37" xfId="0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0" fillId="2" borderId="39" xfId="0" applyFill="1" applyBorder="1" applyAlignment="1">
      <alignment vertical="center"/>
    </xf>
    <xf numFmtId="0" fontId="4" fillId="5" borderId="39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1" fillId="0" borderId="0" xfId="3" applyFont="1"/>
    <xf numFmtId="0" fontId="1" fillId="0" borderId="0" xfId="3" applyFont="1" applyFill="1" applyBorder="1"/>
    <xf numFmtId="0" fontId="1" fillId="0" borderId="0" xfId="3" applyFont="1" applyFill="1"/>
    <xf numFmtId="0" fontId="3" fillId="0" borderId="0" xfId="3" applyFont="1"/>
    <xf numFmtId="0" fontId="3" fillId="0" borderId="0" xfId="3" applyFont="1" applyFill="1" applyBorder="1" applyAlignment="1">
      <alignment horizontal="center"/>
    </xf>
    <xf numFmtId="0" fontId="3" fillId="0" borderId="41" xfId="3" applyFont="1" applyBorder="1"/>
    <xf numFmtId="0" fontId="3" fillId="0" borderId="42" xfId="3" applyFont="1" applyBorder="1" applyAlignment="1">
      <alignment horizontal="center" wrapText="1"/>
    </xf>
    <xf numFmtId="0" fontId="1" fillId="0" borderId="0" xfId="3" applyFont="1" applyBorder="1"/>
    <xf numFmtId="0" fontId="3" fillId="0" borderId="0" xfId="3" applyFont="1" applyBorder="1"/>
    <xf numFmtId="0" fontId="3" fillId="0" borderId="43" xfId="3" applyFont="1" applyBorder="1"/>
    <xf numFmtId="0" fontId="3" fillId="0" borderId="43" xfId="3" applyFont="1" applyBorder="1" applyAlignment="1">
      <alignment horizontal="center" wrapText="1"/>
    </xf>
    <xf numFmtId="167" fontId="3" fillId="7" borderId="26" xfId="4" applyNumberFormat="1" applyFont="1" applyFill="1" applyBorder="1"/>
    <xf numFmtId="0" fontId="1" fillId="0" borderId="0" xfId="3" applyFont="1" applyAlignment="1">
      <alignment wrapText="1"/>
    </xf>
    <xf numFmtId="167" fontId="1" fillId="0" borderId="0" xfId="3" applyNumberFormat="1" applyFont="1" applyFill="1" applyBorder="1"/>
    <xf numFmtId="167" fontId="1" fillId="0" borderId="0" xfId="3" applyNumberFormat="1" applyFont="1"/>
    <xf numFmtId="167" fontId="3" fillId="0" borderId="0" xfId="4" applyNumberFormat="1" applyFont="1" applyFill="1" applyBorder="1"/>
    <xf numFmtId="168" fontId="3" fillId="0" borderId="0" xfId="4" applyNumberFormat="1" applyFont="1" applyFill="1" applyBorder="1"/>
    <xf numFmtId="168" fontId="3" fillId="0" borderId="7" xfId="4" applyNumberFormat="1" applyFont="1" applyFill="1" applyBorder="1"/>
    <xf numFmtId="168" fontId="3" fillId="0" borderId="9" xfId="4" applyNumberFormat="1" applyFont="1" applyFill="1" applyBorder="1"/>
    <xf numFmtId="168" fontId="3" fillId="7" borderId="26" xfId="4" applyNumberFormat="1" applyFont="1" applyFill="1" applyBorder="1"/>
    <xf numFmtId="0" fontId="1" fillId="0" borderId="0" xfId="3" applyFont="1" applyAlignment="1">
      <alignment horizontal="right"/>
    </xf>
    <xf numFmtId="9" fontId="1" fillId="0" borderId="0" xfId="4" applyFont="1" applyFill="1" applyBorder="1"/>
    <xf numFmtId="9" fontId="3" fillId="0" borderId="0" xfId="4" applyFont="1" applyFill="1" applyBorder="1"/>
    <xf numFmtId="9" fontId="3" fillId="7" borderId="26" xfId="4" applyFont="1" applyFill="1" applyBorder="1"/>
    <xf numFmtId="9" fontId="3" fillId="0" borderId="0" xfId="4" applyNumberFormat="1" applyFont="1"/>
    <xf numFmtId="2" fontId="3" fillId="7" borderId="26" xfId="4" applyNumberFormat="1" applyFont="1" applyFill="1" applyBorder="1"/>
    <xf numFmtId="0" fontId="15" fillId="0" borderId="0" xfId="3" applyFont="1"/>
    <xf numFmtId="0" fontId="16" fillId="0" borderId="0" xfId="3" applyFont="1"/>
    <xf numFmtId="9" fontId="1" fillId="0" borderId="0" xfId="3" applyNumberFormat="1" applyFont="1"/>
    <xf numFmtId="167" fontId="3" fillId="0" borderId="0" xfId="3" applyNumberFormat="1" applyFont="1"/>
    <xf numFmtId="10" fontId="1" fillId="0" borderId="0" xfId="4" applyNumberFormat="1" applyFont="1" applyFill="1" applyAlignment="1"/>
    <xf numFmtId="2" fontId="1" fillId="0" borderId="0" xfId="3" applyNumberFormat="1" applyFont="1"/>
    <xf numFmtId="0" fontId="1" fillId="0" borderId="24" xfId="3" applyFont="1" applyBorder="1" applyAlignment="1">
      <alignment horizontal="right"/>
    </xf>
    <xf numFmtId="0" fontId="1" fillId="0" borderId="44" xfId="3" applyFont="1" applyBorder="1" applyAlignment="1">
      <alignment horizontal="right"/>
    </xf>
    <xf numFmtId="168" fontId="1" fillId="0" borderId="45" xfId="4" applyNumberFormat="1" applyFont="1" applyBorder="1"/>
    <xf numFmtId="168" fontId="1" fillId="0" borderId="46" xfId="4" applyNumberFormat="1" applyFont="1" applyBorder="1"/>
    <xf numFmtId="9" fontId="1" fillId="0" borderId="0" xfId="4" applyFont="1"/>
    <xf numFmtId="0" fontId="17" fillId="0" borderId="0" xfId="3" applyFont="1" applyFill="1"/>
    <xf numFmtId="2" fontId="17" fillId="0" borderId="0" xfId="5" applyNumberFormat="1" applyFont="1" applyFill="1" applyAlignment="1">
      <alignment horizontal="right"/>
    </xf>
    <xf numFmtId="2" fontId="3" fillId="0" borderId="0" xfId="3" applyNumberFormat="1" applyFont="1"/>
    <xf numFmtId="0" fontId="3" fillId="0" borderId="0" xfId="3" applyFont="1" applyFill="1"/>
    <xf numFmtId="9" fontId="3" fillId="7" borderId="26" xfId="4" applyNumberFormat="1" applyFont="1" applyFill="1" applyBorder="1"/>
    <xf numFmtId="9" fontId="1" fillId="0" borderId="0" xfId="3" applyNumberFormat="1" applyFont="1" applyFill="1"/>
    <xf numFmtId="167" fontId="3" fillId="7" borderId="26" xfId="3" applyNumberFormat="1" applyFont="1" applyFill="1" applyBorder="1"/>
    <xf numFmtId="0" fontId="1" fillId="0" borderId="0" xfId="3" applyNumberFormat="1" applyFont="1" applyFill="1" applyAlignment="1"/>
    <xf numFmtId="0" fontId="1" fillId="0" borderId="0" xfId="3" applyNumberFormat="1" applyFont="1" applyFill="1" applyAlignment="1">
      <alignment horizontal="right"/>
    </xf>
    <xf numFmtId="0" fontId="1" fillId="2" borderId="0" xfId="3" applyFont="1" applyFill="1"/>
    <xf numFmtId="0" fontId="1" fillId="0" borderId="0" xfId="3" applyNumberFormat="1" applyFont="1" applyFill="1" applyAlignment="1">
      <alignment wrapText="1"/>
    </xf>
    <xf numFmtId="2" fontId="1" fillId="0" borderId="0" xfId="4" applyNumberFormat="1" applyFont="1" applyFill="1" applyAlignment="1"/>
    <xf numFmtId="0" fontId="3" fillId="8" borderId="47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" fillId="8" borderId="0" xfId="0" applyFont="1" applyFill="1"/>
    <xf numFmtId="169" fontId="0" fillId="8" borderId="0" xfId="1" applyNumberFormat="1" applyFont="1" applyFill="1"/>
    <xf numFmtId="0" fontId="0" fillId="8" borderId="49" xfId="0" applyFill="1" applyBorder="1" applyAlignment="1">
      <alignment horizontal="center" vertical="center"/>
    </xf>
    <xf numFmtId="9" fontId="0" fillId="8" borderId="50" xfId="0" applyNumberFormat="1" applyFill="1" applyBorder="1"/>
    <xf numFmtId="0" fontId="0" fillId="8" borderId="0" xfId="0" applyFill="1"/>
    <xf numFmtId="0" fontId="0" fillId="8" borderId="0" xfId="0" applyFill="1" applyAlignment="1">
      <alignment horizontal="center"/>
    </xf>
    <xf numFmtId="9" fontId="4" fillId="5" borderId="0" xfId="0" applyNumberFormat="1" applyFont="1" applyFill="1"/>
    <xf numFmtId="169" fontId="4" fillId="5" borderId="0" xfId="0" applyNumberFormat="1" applyFont="1" applyFill="1"/>
    <xf numFmtId="0" fontId="0" fillId="8" borderId="45" xfId="0" applyFill="1" applyBorder="1" applyAlignment="1">
      <alignment horizontal="center" vertical="center"/>
    </xf>
    <xf numFmtId="9" fontId="0" fillId="8" borderId="46" xfId="0" applyNumberFormat="1" applyFill="1" applyBorder="1"/>
    <xf numFmtId="0" fontId="0" fillId="8" borderId="24" xfId="0" applyFill="1" applyBorder="1"/>
    <xf numFmtId="0" fontId="0" fillId="8" borderId="44" xfId="0" applyFill="1" applyBorder="1"/>
    <xf numFmtId="0" fontId="0" fillId="8" borderId="25" xfId="0" applyFill="1" applyBorder="1"/>
    <xf numFmtId="0" fontId="0" fillId="8" borderId="49" xfId="0" applyFill="1" applyBorder="1"/>
    <xf numFmtId="0" fontId="0" fillId="8" borderId="0" xfId="0" applyFill="1" applyBorder="1"/>
    <xf numFmtId="0" fontId="0" fillId="8" borderId="50" xfId="0" applyFill="1" applyBorder="1"/>
    <xf numFmtId="0" fontId="0" fillId="8" borderId="45" xfId="0" applyFill="1" applyBorder="1"/>
    <xf numFmtId="0" fontId="0" fillId="8" borderId="42" xfId="0" applyFill="1" applyBorder="1"/>
    <xf numFmtId="0" fontId="0" fillId="8" borderId="46" xfId="0" applyFill="1" applyBorder="1"/>
    <xf numFmtId="10" fontId="0" fillId="8" borderId="46" xfId="0" applyNumberFormat="1" applyFill="1" applyBorder="1"/>
    <xf numFmtId="0" fontId="4" fillId="5" borderId="0" xfId="0" applyNumberFormat="1" applyFont="1" applyFill="1"/>
    <xf numFmtId="0" fontId="4" fillId="5" borderId="0" xfId="0" applyFont="1" applyFill="1"/>
    <xf numFmtId="10" fontId="4" fillId="5" borderId="0" xfId="2" applyNumberFormat="1" applyFont="1" applyFill="1"/>
    <xf numFmtId="0" fontId="5" fillId="2" borderId="0" xfId="3" applyFill="1"/>
    <xf numFmtId="0" fontId="3" fillId="9" borderId="0" xfId="3" applyFont="1" applyFill="1" applyBorder="1" applyAlignment="1">
      <alignment horizontal="center"/>
    </xf>
    <xf numFmtId="0" fontId="3" fillId="10" borderId="0" xfId="3" applyFont="1" applyFill="1" applyBorder="1" applyAlignment="1">
      <alignment horizontal="center"/>
    </xf>
    <xf numFmtId="0" fontId="3" fillId="11" borderId="24" xfId="3" applyFont="1" applyFill="1" applyBorder="1"/>
    <xf numFmtId="0" fontId="3" fillId="11" borderId="25" xfId="3" applyFont="1" applyFill="1" applyBorder="1"/>
    <xf numFmtId="164" fontId="0" fillId="12" borderId="25" xfId="6" applyNumberFormat="1" applyFont="1" applyFill="1" applyBorder="1"/>
    <xf numFmtId="164" fontId="4" fillId="5" borderId="44" xfId="6" applyNumberFormat="1" applyFont="1" applyFill="1" applyBorder="1"/>
    <xf numFmtId="0" fontId="4" fillId="13" borderId="0" xfId="3" applyFont="1" applyFill="1"/>
    <xf numFmtId="0" fontId="3" fillId="13" borderId="0" xfId="3" applyFont="1" applyFill="1"/>
    <xf numFmtId="0" fontId="5" fillId="13" borderId="0" xfId="3" applyFill="1"/>
    <xf numFmtId="0" fontId="3" fillId="11" borderId="49" xfId="3" applyFont="1" applyFill="1" applyBorder="1"/>
    <xf numFmtId="0" fontId="3" fillId="11" borderId="0" xfId="3" applyFont="1" applyFill="1" applyBorder="1"/>
    <xf numFmtId="164" fontId="0" fillId="12" borderId="0" xfId="6" applyNumberFormat="1" applyFont="1" applyFill="1" applyBorder="1"/>
    <xf numFmtId="164" fontId="4" fillId="5" borderId="50" xfId="6" applyNumberFormat="1" applyFont="1" applyFill="1" applyBorder="1"/>
    <xf numFmtId="0" fontId="3" fillId="12" borderId="49" xfId="3" applyFont="1" applyFill="1" applyBorder="1"/>
    <xf numFmtId="0" fontId="3" fillId="12" borderId="0" xfId="3" applyFont="1" applyFill="1" applyBorder="1"/>
    <xf numFmtId="164" fontId="0" fillId="12" borderId="0" xfId="6" applyNumberFormat="1" applyFont="1" applyFill="1" applyBorder="1" applyAlignment="1">
      <alignment horizontal="center"/>
    </xf>
    <xf numFmtId="164" fontId="4" fillId="5" borderId="50" xfId="6" applyNumberFormat="1" applyFont="1" applyFill="1" applyBorder="1" applyAlignment="1">
      <alignment horizontal="center"/>
    </xf>
    <xf numFmtId="0" fontId="3" fillId="11" borderId="45" xfId="3" applyFont="1" applyFill="1" applyBorder="1"/>
    <xf numFmtId="0" fontId="3" fillId="11" borderId="42" xfId="3" applyFont="1" applyFill="1" applyBorder="1"/>
    <xf numFmtId="164" fontId="0" fillId="12" borderId="42" xfId="6" applyNumberFormat="1" applyFont="1" applyFill="1" applyBorder="1"/>
    <xf numFmtId="164" fontId="4" fillId="5" borderId="46" xfId="6" applyNumberFormat="1" applyFont="1" applyFill="1" applyBorder="1"/>
    <xf numFmtId="0" fontId="5" fillId="0" borderId="24" xfId="3" applyBorder="1" applyAlignment="1">
      <alignment horizontal="center"/>
    </xf>
    <xf numFmtId="0" fontId="5" fillId="2" borderId="25" xfId="3" applyFill="1" applyBorder="1"/>
    <xf numFmtId="0" fontId="5" fillId="2" borderId="49" xfId="3" applyFill="1" applyBorder="1" applyAlignment="1">
      <alignment horizontal="center"/>
    </xf>
    <xf numFmtId="0" fontId="5" fillId="2" borderId="0" xfId="3" applyFill="1" applyBorder="1"/>
    <xf numFmtId="0" fontId="5" fillId="2" borderId="49" xfId="3" applyFill="1" applyBorder="1"/>
    <xf numFmtId="0" fontId="5" fillId="2" borderId="50" xfId="3" applyFill="1" applyBorder="1"/>
    <xf numFmtId="0" fontId="5" fillId="2" borderId="45" xfId="3" applyFill="1" applyBorder="1"/>
    <xf numFmtId="0" fontId="5" fillId="2" borderId="42" xfId="3" applyFill="1" applyBorder="1"/>
    <xf numFmtId="0" fontId="18" fillId="2" borderId="0" xfId="3" applyFont="1" applyFill="1"/>
    <xf numFmtId="0" fontId="5" fillId="14" borderId="0" xfId="3" applyFill="1"/>
    <xf numFmtId="0" fontId="5" fillId="15" borderId="0" xfId="3" applyFill="1"/>
    <xf numFmtId="0" fontId="3" fillId="15" borderId="0" xfId="3" applyFont="1" applyFill="1" applyAlignment="1">
      <alignment horizontal="center"/>
    </xf>
    <xf numFmtId="0" fontId="1" fillId="15" borderId="0" xfId="3" applyFont="1" applyFill="1" applyAlignment="1">
      <alignment vertical="center"/>
    </xf>
    <xf numFmtId="164" fontId="4" fillId="5" borderId="0" xfId="3" applyNumberFormat="1" applyFont="1" applyFill="1"/>
    <xf numFmtId="0" fontId="4" fillId="5" borderId="0" xfId="3" applyFont="1" applyFill="1"/>
    <xf numFmtId="164" fontId="5" fillId="15" borderId="0" xfId="3" applyNumberFormat="1" applyFill="1"/>
    <xf numFmtId="0" fontId="3" fillId="15" borderId="0" xfId="3" applyFont="1" applyFill="1"/>
    <xf numFmtId="170" fontId="4" fillId="5" borderId="0" xfId="3" applyNumberFormat="1" applyFont="1" applyFill="1"/>
    <xf numFmtId="0" fontId="5" fillId="5" borderId="0" xfId="3" applyFill="1"/>
    <xf numFmtId="164" fontId="5" fillId="2" borderId="0" xfId="3" applyNumberFormat="1" applyFill="1"/>
    <xf numFmtId="0" fontId="19" fillId="2" borderId="0" xfId="3" applyFont="1" applyFill="1"/>
    <xf numFmtId="14" fontId="5" fillId="2" borderId="0" xfId="3" applyNumberFormat="1" applyFill="1"/>
    <xf numFmtId="169" fontId="0" fillId="2" borderId="0" xfId="6" applyNumberFormat="1" applyFont="1" applyFill="1"/>
    <xf numFmtId="169" fontId="0" fillId="2" borderId="0" xfId="6" applyNumberFormat="1" applyFont="1" applyFill="1" applyAlignment="1">
      <alignment horizontal="center"/>
    </xf>
    <xf numFmtId="0" fontId="7" fillId="3" borderId="1" xfId="3" applyFont="1" applyFill="1" applyBorder="1" applyAlignment="1">
      <alignment horizontal="left" vertical="center" wrapText="1" readingOrder="1"/>
    </xf>
    <xf numFmtId="0" fontId="7" fillId="3" borderId="6" xfId="3" applyFont="1" applyFill="1" applyBorder="1" applyAlignment="1">
      <alignment horizontal="left" vertical="center" wrapText="1" readingOrder="1"/>
    </xf>
    <xf numFmtId="0" fontId="7" fillId="3" borderId="2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2" fillId="3" borderId="24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3" fillId="0" borderId="7" xfId="3" applyFont="1" applyBorder="1" applyAlignment="1">
      <alignment horizontal="center"/>
    </xf>
    <xf numFmtId="0" fontId="3" fillId="0" borderId="9" xfId="3" applyFont="1" applyBorder="1" applyAlignment="1">
      <alignment horizontal="center"/>
    </xf>
    <xf numFmtId="0" fontId="1" fillId="0" borderId="0" xfId="3" applyFont="1" applyAlignment="1">
      <alignment horizontal="left" wrapText="1"/>
    </xf>
    <xf numFmtId="0" fontId="3" fillId="2" borderId="0" xfId="3" applyFont="1" applyFill="1" applyAlignment="1">
      <alignment horizontal="center"/>
    </xf>
    <xf numFmtId="0" fontId="20" fillId="0" borderId="0" xfId="0" applyFont="1"/>
  </cellXfs>
  <cellStyles count="7">
    <cellStyle name="Comma 3" xfId="5"/>
    <cellStyle name="Currency" xfId="1" builtinId="4"/>
    <cellStyle name="Currency 2" xfId="6"/>
    <cellStyle name="Normal" xfId="0" builtinId="0"/>
    <cellStyle name="Normal 2" xfId="3"/>
    <cellStyle name="Percent" xfId="2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strRef>
              <c:f>'IRB formula_illustration'!$P$7</c:f>
              <c:strCache>
                <c:ptCount val="1"/>
                <c:pt idx="0">
                  <c:v>Capital requirements (% of EAD)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'IRB formula_illustration'!$O$8:$O$2008</c:f>
              <c:numCache>
                <c:formatCode>0.00%</c:formatCode>
                <c:ptCount val="2001"/>
                <c:pt idx="0">
                  <c:v>1E-4</c:v>
                </c:pt>
                <c:pt idx="1">
                  <c:v>2.0000000000000001E-4</c:v>
                </c:pt>
                <c:pt idx="2">
                  <c:v>2.9999999999999997E-4</c:v>
                </c:pt>
                <c:pt idx="3">
                  <c:v>4.0000000000000002E-4</c:v>
                </c:pt>
                <c:pt idx="4">
                  <c:v>5.0000000000000001E-4</c:v>
                </c:pt>
                <c:pt idx="5">
                  <c:v>5.9999999999999995E-4</c:v>
                </c:pt>
                <c:pt idx="6">
                  <c:v>6.9999999999999999E-4</c:v>
                </c:pt>
                <c:pt idx="7">
                  <c:v>8.0000000000000004E-4</c:v>
                </c:pt>
                <c:pt idx="8">
                  <c:v>8.9999999999999998E-4</c:v>
                </c:pt>
                <c:pt idx="9">
                  <c:v>1E-3</c:v>
                </c:pt>
                <c:pt idx="10">
                  <c:v>1.1000000000000001E-3</c:v>
                </c:pt>
                <c:pt idx="11">
                  <c:v>1.1999999999999999E-3</c:v>
                </c:pt>
                <c:pt idx="12">
                  <c:v>1.2999999999999999E-3</c:v>
                </c:pt>
                <c:pt idx="13">
                  <c:v>1.4E-3</c:v>
                </c:pt>
                <c:pt idx="14">
                  <c:v>1.5E-3</c:v>
                </c:pt>
                <c:pt idx="15">
                  <c:v>1.6000000000000001E-3</c:v>
                </c:pt>
                <c:pt idx="16">
                  <c:v>1.6999999999999999E-3</c:v>
                </c:pt>
                <c:pt idx="17">
                  <c:v>1.8E-3</c:v>
                </c:pt>
                <c:pt idx="18">
                  <c:v>1.9E-3</c:v>
                </c:pt>
                <c:pt idx="19">
                  <c:v>2E-3</c:v>
                </c:pt>
                <c:pt idx="20">
                  <c:v>2.0999999999999999E-3</c:v>
                </c:pt>
                <c:pt idx="21">
                  <c:v>2.2000000000000001E-3</c:v>
                </c:pt>
                <c:pt idx="22">
                  <c:v>2.3E-3</c:v>
                </c:pt>
                <c:pt idx="23">
                  <c:v>2.3999999999999998E-3</c:v>
                </c:pt>
                <c:pt idx="24">
                  <c:v>2.5000000000000001E-3</c:v>
                </c:pt>
                <c:pt idx="25">
                  <c:v>2.5999999999999999E-3</c:v>
                </c:pt>
                <c:pt idx="26">
                  <c:v>2.7000000000000001E-3</c:v>
                </c:pt>
                <c:pt idx="27">
                  <c:v>2.8E-3</c:v>
                </c:pt>
                <c:pt idx="28">
                  <c:v>2.8999999999999998E-3</c:v>
                </c:pt>
                <c:pt idx="29">
                  <c:v>3.0000000000000001E-3</c:v>
                </c:pt>
                <c:pt idx="30">
                  <c:v>3.0999999999999999E-3</c:v>
                </c:pt>
                <c:pt idx="31">
                  <c:v>3.2000000000000002E-3</c:v>
                </c:pt>
                <c:pt idx="32">
                  <c:v>3.3E-3</c:v>
                </c:pt>
                <c:pt idx="33">
                  <c:v>3.3999999999999998E-3</c:v>
                </c:pt>
                <c:pt idx="34">
                  <c:v>3.5000000000000001E-3</c:v>
                </c:pt>
                <c:pt idx="35">
                  <c:v>3.5999999999999999E-3</c:v>
                </c:pt>
                <c:pt idx="36">
                  <c:v>3.7000000000000002E-3</c:v>
                </c:pt>
                <c:pt idx="37">
                  <c:v>3.8E-3</c:v>
                </c:pt>
                <c:pt idx="38">
                  <c:v>3.8999999999999998E-3</c:v>
                </c:pt>
                <c:pt idx="39">
                  <c:v>4.0000000000000001E-3</c:v>
                </c:pt>
                <c:pt idx="40">
                  <c:v>4.1000000000000003E-3</c:v>
                </c:pt>
                <c:pt idx="41">
                  <c:v>4.1999999999999997E-3</c:v>
                </c:pt>
                <c:pt idx="42">
                  <c:v>4.3E-3</c:v>
                </c:pt>
                <c:pt idx="43">
                  <c:v>4.4000000000000003E-3</c:v>
                </c:pt>
                <c:pt idx="44">
                  <c:v>4.4999999999999997E-3</c:v>
                </c:pt>
                <c:pt idx="45">
                  <c:v>4.5999999999999999E-3</c:v>
                </c:pt>
                <c:pt idx="46">
                  <c:v>4.7000000000000002E-3</c:v>
                </c:pt>
                <c:pt idx="47">
                  <c:v>4.7999999999999996E-3</c:v>
                </c:pt>
                <c:pt idx="48">
                  <c:v>4.8999999999999998E-3</c:v>
                </c:pt>
                <c:pt idx="49">
                  <c:v>5.0000000000000001E-3</c:v>
                </c:pt>
                <c:pt idx="50">
                  <c:v>5.1000000000000004E-3</c:v>
                </c:pt>
                <c:pt idx="51">
                  <c:v>5.1999999999999998E-3</c:v>
                </c:pt>
                <c:pt idx="52">
                  <c:v>5.3E-3</c:v>
                </c:pt>
                <c:pt idx="53">
                  <c:v>5.4000000000000003E-3</c:v>
                </c:pt>
                <c:pt idx="54">
                  <c:v>5.4999999999999997E-3</c:v>
                </c:pt>
                <c:pt idx="55">
                  <c:v>5.5999999999999999E-3</c:v>
                </c:pt>
                <c:pt idx="56">
                  <c:v>5.7000000000000002E-3</c:v>
                </c:pt>
                <c:pt idx="57">
                  <c:v>5.7999999999999996E-3</c:v>
                </c:pt>
                <c:pt idx="58">
                  <c:v>5.8999999999999999E-3</c:v>
                </c:pt>
                <c:pt idx="59">
                  <c:v>6.0000000000000001E-3</c:v>
                </c:pt>
                <c:pt idx="60">
                  <c:v>6.1000000000000004E-3</c:v>
                </c:pt>
                <c:pt idx="61">
                  <c:v>6.1999999999999998E-3</c:v>
                </c:pt>
                <c:pt idx="62">
                  <c:v>6.3E-3</c:v>
                </c:pt>
                <c:pt idx="63">
                  <c:v>6.4000000000000003E-3</c:v>
                </c:pt>
                <c:pt idx="64">
                  <c:v>6.4999999999999997E-3</c:v>
                </c:pt>
                <c:pt idx="65">
                  <c:v>6.6E-3</c:v>
                </c:pt>
                <c:pt idx="66">
                  <c:v>6.7000000000000002E-3</c:v>
                </c:pt>
                <c:pt idx="67">
                  <c:v>6.7999999999999996E-3</c:v>
                </c:pt>
                <c:pt idx="68">
                  <c:v>6.8999999999999999E-3</c:v>
                </c:pt>
                <c:pt idx="69">
                  <c:v>7.0000000000000001E-3</c:v>
                </c:pt>
                <c:pt idx="70">
                  <c:v>7.1000000000000004E-3</c:v>
                </c:pt>
                <c:pt idx="71">
                  <c:v>7.1999999999999998E-3</c:v>
                </c:pt>
                <c:pt idx="72">
                  <c:v>7.3000000000000001E-3</c:v>
                </c:pt>
                <c:pt idx="73">
                  <c:v>7.4000000000000003E-3</c:v>
                </c:pt>
                <c:pt idx="74">
                  <c:v>7.4999999999999997E-3</c:v>
                </c:pt>
                <c:pt idx="75">
                  <c:v>7.6E-3</c:v>
                </c:pt>
                <c:pt idx="76">
                  <c:v>7.7000000000000002E-3</c:v>
                </c:pt>
                <c:pt idx="77">
                  <c:v>7.7999999999999996E-3</c:v>
                </c:pt>
                <c:pt idx="78">
                  <c:v>7.9000000000000008E-3</c:v>
                </c:pt>
                <c:pt idx="79">
                  <c:v>8.0000000000000002E-3</c:v>
                </c:pt>
                <c:pt idx="80">
                  <c:v>8.0999999999999996E-3</c:v>
                </c:pt>
                <c:pt idx="81">
                  <c:v>8.2000000000000007E-3</c:v>
                </c:pt>
                <c:pt idx="82">
                  <c:v>8.3000000000000001E-3</c:v>
                </c:pt>
                <c:pt idx="83">
                  <c:v>8.3999999999999995E-3</c:v>
                </c:pt>
                <c:pt idx="84">
                  <c:v>8.5000000000000006E-3</c:v>
                </c:pt>
                <c:pt idx="85">
                  <c:v>8.6E-3</c:v>
                </c:pt>
                <c:pt idx="86">
                  <c:v>8.6999999999999994E-3</c:v>
                </c:pt>
                <c:pt idx="87">
                  <c:v>8.8000000000000005E-3</c:v>
                </c:pt>
                <c:pt idx="88">
                  <c:v>8.8999999999999999E-3</c:v>
                </c:pt>
                <c:pt idx="89">
                  <c:v>8.9999999999999993E-3</c:v>
                </c:pt>
                <c:pt idx="90">
                  <c:v>9.1000000000000004E-3</c:v>
                </c:pt>
                <c:pt idx="91">
                  <c:v>9.1999999999999998E-3</c:v>
                </c:pt>
                <c:pt idx="92">
                  <c:v>9.2999999999999992E-3</c:v>
                </c:pt>
                <c:pt idx="93">
                  <c:v>9.4000000000000004E-3</c:v>
                </c:pt>
                <c:pt idx="94">
                  <c:v>9.4999999999999998E-3</c:v>
                </c:pt>
                <c:pt idx="95">
                  <c:v>9.5999999999999992E-3</c:v>
                </c:pt>
                <c:pt idx="96">
                  <c:v>9.7000000000000003E-3</c:v>
                </c:pt>
                <c:pt idx="97">
                  <c:v>9.7999999999999997E-3</c:v>
                </c:pt>
                <c:pt idx="98">
                  <c:v>9.9000000000000008E-3</c:v>
                </c:pt>
                <c:pt idx="99">
                  <c:v>0.01</c:v>
                </c:pt>
                <c:pt idx="100">
                  <c:v>1.01E-2</c:v>
                </c:pt>
                <c:pt idx="101">
                  <c:v>1.0200000000000001E-2</c:v>
                </c:pt>
                <c:pt idx="102">
                  <c:v>1.03E-2</c:v>
                </c:pt>
                <c:pt idx="103">
                  <c:v>1.04E-2</c:v>
                </c:pt>
                <c:pt idx="104">
                  <c:v>1.0500000000000001E-2</c:v>
                </c:pt>
                <c:pt idx="105">
                  <c:v>1.06E-2</c:v>
                </c:pt>
                <c:pt idx="106">
                  <c:v>1.0699999999999999E-2</c:v>
                </c:pt>
                <c:pt idx="107">
                  <c:v>1.0800000000000001E-2</c:v>
                </c:pt>
                <c:pt idx="108">
                  <c:v>1.09E-2</c:v>
                </c:pt>
                <c:pt idx="109">
                  <c:v>1.0999999999999999E-2</c:v>
                </c:pt>
                <c:pt idx="110">
                  <c:v>1.11E-2</c:v>
                </c:pt>
                <c:pt idx="111">
                  <c:v>1.12E-2</c:v>
                </c:pt>
                <c:pt idx="112">
                  <c:v>1.1299999999999999E-2</c:v>
                </c:pt>
                <c:pt idx="113">
                  <c:v>1.14E-2</c:v>
                </c:pt>
                <c:pt idx="114">
                  <c:v>1.15E-2</c:v>
                </c:pt>
                <c:pt idx="115">
                  <c:v>1.1599999999999999E-2</c:v>
                </c:pt>
                <c:pt idx="116">
                  <c:v>1.17E-2</c:v>
                </c:pt>
                <c:pt idx="117">
                  <c:v>1.18E-2</c:v>
                </c:pt>
                <c:pt idx="118">
                  <c:v>1.1900000000000001E-2</c:v>
                </c:pt>
                <c:pt idx="119">
                  <c:v>1.2E-2</c:v>
                </c:pt>
                <c:pt idx="120">
                  <c:v>1.21E-2</c:v>
                </c:pt>
                <c:pt idx="121">
                  <c:v>1.2200000000000001E-2</c:v>
                </c:pt>
                <c:pt idx="122">
                  <c:v>1.23E-2</c:v>
                </c:pt>
                <c:pt idx="123">
                  <c:v>1.24E-2</c:v>
                </c:pt>
                <c:pt idx="124">
                  <c:v>1.2500000000000001E-2</c:v>
                </c:pt>
                <c:pt idx="125">
                  <c:v>1.26E-2</c:v>
                </c:pt>
                <c:pt idx="126">
                  <c:v>1.2699999999999999E-2</c:v>
                </c:pt>
                <c:pt idx="127">
                  <c:v>1.2800000000000001E-2</c:v>
                </c:pt>
                <c:pt idx="128">
                  <c:v>1.29E-2</c:v>
                </c:pt>
                <c:pt idx="129">
                  <c:v>1.2999999999999999E-2</c:v>
                </c:pt>
                <c:pt idx="130">
                  <c:v>1.3100000000000001E-2</c:v>
                </c:pt>
                <c:pt idx="131">
                  <c:v>1.32E-2</c:v>
                </c:pt>
                <c:pt idx="132">
                  <c:v>1.3299999999999999E-2</c:v>
                </c:pt>
                <c:pt idx="133">
                  <c:v>1.34E-2</c:v>
                </c:pt>
                <c:pt idx="134">
                  <c:v>1.35E-2</c:v>
                </c:pt>
                <c:pt idx="135">
                  <c:v>1.3599999999999999E-2</c:v>
                </c:pt>
                <c:pt idx="136">
                  <c:v>1.37E-2</c:v>
                </c:pt>
                <c:pt idx="137">
                  <c:v>1.38E-2</c:v>
                </c:pt>
                <c:pt idx="138">
                  <c:v>1.3899999999999999E-2</c:v>
                </c:pt>
                <c:pt idx="139">
                  <c:v>1.4E-2</c:v>
                </c:pt>
                <c:pt idx="140">
                  <c:v>1.41E-2</c:v>
                </c:pt>
                <c:pt idx="141">
                  <c:v>1.4200000000000001E-2</c:v>
                </c:pt>
                <c:pt idx="142">
                  <c:v>1.43E-2</c:v>
                </c:pt>
                <c:pt idx="143">
                  <c:v>1.44E-2</c:v>
                </c:pt>
                <c:pt idx="144">
                  <c:v>1.4500000000000001E-2</c:v>
                </c:pt>
                <c:pt idx="145">
                  <c:v>1.46E-2</c:v>
                </c:pt>
                <c:pt idx="146">
                  <c:v>1.47E-2</c:v>
                </c:pt>
                <c:pt idx="147">
                  <c:v>1.4800000000000001E-2</c:v>
                </c:pt>
                <c:pt idx="148">
                  <c:v>1.49E-2</c:v>
                </c:pt>
                <c:pt idx="149">
                  <c:v>1.4999999999999999E-2</c:v>
                </c:pt>
                <c:pt idx="150">
                  <c:v>1.5100000000000001E-2</c:v>
                </c:pt>
                <c:pt idx="151">
                  <c:v>1.52E-2</c:v>
                </c:pt>
                <c:pt idx="152">
                  <c:v>1.5299999999999999E-2</c:v>
                </c:pt>
                <c:pt idx="153">
                  <c:v>1.54E-2</c:v>
                </c:pt>
                <c:pt idx="154">
                  <c:v>1.55E-2</c:v>
                </c:pt>
                <c:pt idx="155">
                  <c:v>1.5599999999999999E-2</c:v>
                </c:pt>
                <c:pt idx="156">
                  <c:v>1.5699999999999999E-2</c:v>
                </c:pt>
                <c:pt idx="157">
                  <c:v>1.5800000000000002E-2</c:v>
                </c:pt>
                <c:pt idx="158">
                  <c:v>1.5900000000000001E-2</c:v>
                </c:pt>
                <c:pt idx="159">
                  <c:v>1.6E-2</c:v>
                </c:pt>
                <c:pt idx="160">
                  <c:v>1.61E-2</c:v>
                </c:pt>
                <c:pt idx="161">
                  <c:v>1.6199999999999999E-2</c:v>
                </c:pt>
                <c:pt idx="162">
                  <c:v>1.6299999999999999E-2</c:v>
                </c:pt>
                <c:pt idx="163">
                  <c:v>1.6400000000000001E-2</c:v>
                </c:pt>
                <c:pt idx="164">
                  <c:v>1.6500000000000001E-2</c:v>
                </c:pt>
                <c:pt idx="165">
                  <c:v>1.66E-2</c:v>
                </c:pt>
                <c:pt idx="166">
                  <c:v>1.67E-2</c:v>
                </c:pt>
                <c:pt idx="167">
                  <c:v>1.6799999999999999E-2</c:v>
                </c:pt>
                <c:pt idx="168">
                  <c:v>1.6899999999999998E-2</c:v>
                </c:pt>
                <c:pt idx="169">
                  <c:v>1.7000000000000001E-2</c:v>
                </c:pt>
                <c:pt idx="170">
                  <c:v>1.7100000000000001E-2</c:v>
                </c:pt>
                <c:pt idx="171">
                  <c:v>1.72E-2</c:v>
                </c:pt>
                <c:pt idx="172">
                  <c:v>1.7299999999999999E-2</c:v>
                </c:pt>
                <c:pt idx="173">
                  <c:v>1.7399999999999999E-2</c:v>
                </c:pt>
                <c:pt idx="174">
                  <c:v>1.7500000000000002E-2</c:v>
                </c:pt>
                <c:pt idx="175">
                  <c:v>1.7600000000000001E-2</c:v>
                </c:pt>
                <c:pt idx="176">
                  <c:v>1.77E-2</c:v>
                </c:pt>
                <c:pt idx="177">
                  <c:v>1.78E-2</c:v>
                </c:pt>
                <c:pt idx="178">
                  <c:v>1.7899999999999999E-2</c:v>
                </c:pt>
                <c:pt idx="179">
                  <c:v>1.7999999999999999E-2</c:v>
                </c:pt>
                <c:pt idx="180">
                  <c:v>1.8100000000000002E-2</c:v>
                </c:pt>
                <c:pt idx="181">
                  <c:v>1.8200000000000001E-2</c:v>
                </c:pt>
                <c:pt idx="182">
                  <c:v>1.83E-2</c:v>
                </c:pt>
                <c:pt idx="183">
                  <c:v>1.84E-2</c:v>
                </c:pt>
                <c:pt idx="184">
                  <c:v>1.8499999999999999E-2</c:v>
                </c:pt>
                <c:pt idx="185">
                  <c:v>1.8599999999999998E-2</c:v>
                </c:pt>
                <c:pt idx="186">
                  <c:v>1.8700000000000001E-2</c:v>
                </c:pt>
                <c:pt idx="187">
                  <c:v>1.8800000000000001E-2</c:v>
                </c:pt>
                <c:pt idx="188">
                  <c:v>1.89E-2</c:v>
                </c:pt>
                <c:pt idx="189">
                  <c:v>1.9E-2</c:v>
                </c:pt>
                <c:pt idx="190">
                  <c:v>1.9099999999999999E-2</c:v>
                </c:pt>
                <c:pt idx="191">
                  <c:v>1.9199999999999998E-2</c:v>
                </c:pt>
                <c:pt idx="192">
                  <c:v>1.9300000000000001E-2</c:v>
                </c:pt>
                <c:pt idx="193">
                  <c:v>1.9400000000000001E-2</c:v>
                </c:pt>
                <c:pt idx="194">
                  <c:v>1.95E-2</c:v>
                </c:pt>
                <c:pt idx="195">
                  <c:v>1.9599999999999999E-2</c:v>
                </c:pt>
                <c:pt idx="196">
                  <c:v>1.9699999999999999E-2</c:v>
                </c:pt>
                <c:pt idx="197">
                  <c:v>1.9800000000000002E-2</c:v>
                </c:pt>
                <c:pt idx="198">
                  <c:v>1.9900000000000001E-2</c:v>
                </c:pt>
                <c:pt idx="199">
                  <c:v>0.02</c:v>
                </c:pt>
                <c:pt idx="200">
                  <c:v>2.01E-2</c:v>
                </c:pt>
                <c:pt idx="201">
                  <c:v>2.0199999999999999E-2</c:v>
                </c:pt>
                <c:pt idx="202">
                  <c:v>2.0299999999999999E-2</c:v>
                </c:pt>
                <c:pt idx="203">
                  <c:v>2.0400000000000001E-2</c:v>
                </c:pt>
                <c:pt idx="204">
                  <c:v>2.0500000000000001E-2</c:v>
                </c:pt>
                <c:pt idx="205">
                  <c:v>2.06E-2</c:v>
                </c:pt>
                <c:pt idx="206">
                  <c:v>2.07E-2</c:v>
                </c:pt>
                <c:pt idx="207">
                  <c:v>2.0799999999999999E-2</c:v>
                </c:pt>
                <c:pt idx="208">
                  <c:v>2.0899999999999998E-2</c:v>
                </c:pt>
                <c:pt idx="209">
                  <c:v>2.1000000000000001E-2</c:v>
                </c:pt>
                <c:pt idx="210">
                  <c:v>2.1100000000000001E-2</c:v>
                </c:pt>
                <c:pt idx="211">
                  <c:v>2.12E-2</c:v>
                </c:pt>
                <c:pt idx="212">
                  <c:v>2.1299999999999999E-2</c:v>
                </c:pt>
                <c:pt idx="213">
                  <c:v>2.1399999999999999E-2</c:v>
                </c:pt>
                <c:pt idx="214">
                  <c:v>2.1499999999999998E-2</c:v>
                </c:pt>
                <c:pt idx="215">
                  <c:v>2.1600000000000001E-2</c:v>
                </c:pt>
                <c:pt idx="216">
                  <c:v>2.1700000000000001E-2</c:v>
                </c:pt>
                <c:pt idx="217">
                  <c:v>2.18E-2</c:v>
                </c:pt>
                <c:pt idx="218">
                  <c:v>2.1899999999999999E-2</c:v>
                </c:pt>
                <c:pt idx="219">
                  <c:v>2.1999999999999999E-2</c:v>
                </c:pt>
                <c:pt idx="220">
                  <c:v>2.2100000000000002E-2</c:v>
                </c:pt>
                <c:pt idx="221">
                  <c:v>2.2200000000000001E-2</c:v>
                </c:pt>
                <c:pt idx="222">
                  <c:v>2.23E-2</c:v>
                </c:pt>
                <c:pt idx="223">
                  <c:v>2.24E-2</c:v>
                </c:pt>
                <c:pt idx="224">
                  <c:v>2.2499999999999999E-2</c:v>
                </c:pt>
                <c:pt idx="225">
                  <c:v>2.2599999999999999E-2</c:v>
                </c:pt>
                <c:pt idx="226">
                  <c:v>2.2700000000000001E-2</c:v>
                </c:pt>
                <c:pt idx="227">
                  <c:v>2.2800000000000001E-2</c:v>
                </c:pt>
                <c:pt idx="228">
                  <c:v>2.29E-2</c:v>
                </c:pt>
                <c:pt idx="229">
                  <c:v>2.3E-2</c:v>
                </c:pt>
                <c:pt idx="230">
                  <c:v>2.3099999999999999E-2</c:v>
                </c:pt>
                <c:pt idx="231">
                  <c:v>2.3199999999999998E-2</c:v>
                </c:pt>
                <c:pt idx="232">
                  <c:v>2.3300000000000001E-2</c:v>
                </c:pt>
                <c:pt idx="233">
                  <c:v>2.3400000000000001E-2</c:v>
                </c:pt>
                <c:pt idx="234">
                  <c:v>2.35E-2</c:v>
                </c:pt>
                <c:pt idx="235">
                  <c:v>2.3599999999999999E-2</c:v>
                </c:pt>
                <c:pt idx="236">
                  <c:v>2.3699999999999999E-2</c:v>
                </c:pt>
                <c:pt idx="237">
                  <c:v>2.3800000000000002E-2</c:v>
                </c:pt>
                <c:pt idx="238">
                  <c:v>2.3900000000000001E-2</c:v>
                </c:pt>
                <c:pt idx="239">
                  <c:v>2.4E-2</c:v>
                </c:pt>
                <c:pt idx="240">
                  <c:v>2.41E-2</c:v>
                </c:pt>
                <c:pt idx="241">
                  <c:v>2.4199999999999999E-2</c:v>
                </c:pt>
                <c:pt idx="242">
                  <c:v>2.4299999999999999E-2</c:v>
                </c:pt>
                <c:pt idx="243">
                  <c:v>2.4400000000000002E-2</c:v>
                </c:pt>
                <c:pt idx="244">
                  <c:v>2.4500000000000001E-2</c:v>
                </c:pt>
                <c:pt idx="245">
                  <c:v>2.46E-2</c:v>
                </c:pt>
                <c:pt idx="246">
                  <c:v>2.47E-2</c:v>
                </c:pt>
                <c:pt idx="247">
                  <c:v>2.4799999999999999E-2</c:v>
                </c:pt>
                <c:pt idx="248">
                  <c:v>2.4899999999999999E-2</c:v>
                </c:pt>
                <c:pt idx="249">
                  <c:v>2.5000000000000001E-2</c:v>
                </c:pt>
                <c:pt idx="250">
                  <c:v>2.5100000000000001E-2</c:v>
                </c:pt>
                <c:pt idx="251">
                  <c:v>2.52E-2</c:v>
                </c:pt>
                <c:pt idx="252">
                  <c:v>2.53E-2</c:v>
                </c:pt>
                <c:pt idx="253">
                  <c:v>2.5399999999999999E-2</c:v>
                </c:pt>
                <c:pt idx="254">
                  <c:v>2.5499999999999998E-2</c:v>
                </c:pt>
                <c:pt idx="255">
                  <c:v>2.5600000000000001E-2</c:v>
                </c:pt>
                <c:pt idx="256">
                  <c:v>2.5700000000000001E-2</c:v>
                </c:pt>
                <c:pt idx="257">
                  <c:v>2.58E-2</c:v>
                </c:pt>
                <c:pt idx="258">
                  <c:v>2.5899999999999999E-2</c:v>
                </c:pt>
                <c:pt idx="259">
                  <c:v>2.5999999999999999E-2</c:v>
                </c:pt>
                <c:pt idx="260">
                  <c:v>2.6100000000000002E-2</c:v>
                </c:pt>
                <c:pt idx="261">
                  <c:v>2.6200000000000001E-2</c:v>
                </c:pt>
                <c:pt idx="262">
                  <c:v>2.63E-2</c:v>
                </c:pt>
                <c:pt idx="263">
                  <c:v>2.64E-2</c:v>
                </c:pt>
                <c:pt idx="264">
                  <c:v>2.6499999999999999E-2</c:v>
                </c:pt>
                <c:pt idx="265">
                  <c:v>2.6599999999999999E-2</c:v>
                </c:pt>
                <c:pt idx="266">
                  <c:v>2.6700000000000002E-2</c:v>
                </c:pt>
                <c:pt idx="267">
                  <c:v>2.6800000000000001E-2</c:v>
                </c:pt>
                <c:pt idx="268">
                  <c:v>2.69E-2</c:v>
                </c:pt>
                <c:pt idx="269">
                  <c:v>2.7E-2</c:v>
                </c:pt>
                <c:pt idx="270">
                  <c:v>2.7099999999999999E-2</c:v>
                </c:pt>
                <c:pt idx="271">
                  <c:v>2.7199999999999998E-2</c:v>
                </c:pt>
                <c:pt idx="272">
                  <c:v>2.7300000000000001E-2</c:v>
                </c:pt>
                <c:pt idx="273">
                  <c:v>2.7400000000000001E-2</c:v>
                </c:pt>
                <c:pt idx="274">
                  <c:v>2.75E-2</c:v>
                </c:pt>
                <c:pt idx="275">
                  <c:v>2.76E-2</c:v>
                </c:pt>
                <c:pt idx="276">
                  <c:v>2.7699999999999999E-2</c:v>
                </c:pt>
                <c:pt idx="277">
                  <c:v>2.7799999999999998E-2</c:v>
                </c:pt>
                <c:pt idx="278">
                  <c:v>2.7900000000000001E-2</c:v>
                </c:pt>
                <c:pt idx="279">
                  <c:v>2.8000000000000001E-2</c:v>
                </c:pt>
                <c:pt idx="280">
                  <c:v>2.81E-2</c:v>
                </c:pt>
                <c:pt idx="281">
                  <c:v>2.8199999999999999E-2</c:v>
                </c:pt>
                <c:pt idx="282">
                  <c:v>2.8299999999999999E-2</c:v>
                </c:pt>
                <c:pt idx="283">
                  <c:v>2.8400000000000002E-2</c:v>
                </c:pt>
                <c:pt idx="284">
                  <c:v>2.8500000000000001E-2</c:v>
                </c:pt>
                <c:pt idx="285">
                  <c:v>2.86E-2</c:v>
                </c:pt>
                <c:pt idx="286">
                  <c:v>2.87E-2</c:v>
                </c:pt>
                <c:pt idx="287">
                  <c:v>2.8799999999999999E-2</c:v>
                </c:pt>
                <c:pt idx="288">
                  <c:v>2.8899999999999999E-2</c:v>
                </c:pt>
                <c:pt idx="289">
                  <c:v>2.9000000000000001E-2</c:v>
                </c:pt>
                <c:pt idx="290">
                  <c:v>2.9100000000000001E-2</c:v>
                </c:pt>
                <c:pt idx="291">
                  <c:v>2.92E-2</c:v>
                </c:pt>
                <c:pt idx="292">
                  <c:v>2.93E-2</c:v>
                </c:pt>
                <c:pt idx="293">
                  <c:v>2.9399999999999999E-2</c:v>
                </c:pt>
                <c:pt idx="294">
                  <c:v>2.9499999999999998E-2</c:v>
                </c:pt>
                <c:pt idx="295">
                  <c:v>2.9600000000000001E-2</c:v>
                </c:pt>
                <c:pt idx="296">
                  <c:v>2.9700000000000001E-2</c:v>
                </c:pt>
                <c:pt idx="297">
                  <c:v>2.98E-2</c:v>
                </c:pt>
                <c:pt idx="298">
                  <c:v>2.9899999999999999E-2</c:v>
                </c:pt>
                <c:pt idx="299">
                  <c:v>0.03</c:v>
                </c:pt>
                <c:pt idx="300">
                  <c:v>3.0099999999999998E-2</c:v>
                </c:pt>
                <c:pt idx="301">
                  <c:v>3.0200000000000001E-2</c:v>
                </c:pt>
                <c:pt idx="302">
                  <c:v>3.0300000000000001E-2</c:v>
                </c:pt>
                <c:pt idx="303">
                  <c:v>3.04E-2</c:v>
                </c:pt>
                <c:pt idx="304">
                  <c:v>3.0499999999999999E-2</c:v>
                </c:pt>
                <c:pt idx="305">
                  <c:v>3.0599999999999999E-2</c:v>
                </c:pt>
                <c:pt idx="306">
                  <c:v>3.0700000000000002E-2</c:v>
                </c:pt>
                <c:pt idx="307">
                  <c:v>3.0800000000000001E-2</c:v>
                </c:pt>
                <c:pt idx="308">
                  <c:v>3.09E-2</c:v>
                </c:pt>
                <c:pt idx="309">
                  <c:v>3.1E-2</c:v>
                </c:pt>
                <c:pt idx="310">
                  <c:v>3.1099999999999999E-2</c:v>
                </c:pt>
                <c:pt idx="311">
                  <c:v>3.1199999999999999E-2</c:v>
                </c:pt>
                <c:pt idx="312">
                  <c:v>3.1300000000000001E-2</c:v>
                </c:pt>
                <c:pt idx="313">
                  <c:v>3.1399999999999997E-2</c:v>
                </c:pt>
                <c:pt idx="314">
                  <c:v>3.15E-2</c:v>
                </c:pt>
                <c:pt idx="315">
                  <c:v>3.1600000000000003E-2</c:v>
                </c:pt>
                <c:pt idx="316">
                  <c:v>3.1699999999999999E-2</c:v>
                </c:pt>
                <c:pt idx="317">
                  <c:v>3.1800000000000002E-2</c:v>
                </c:pt>
                <c:pt idx="318">
                  <c:v>3.1899999999999998E-2</c:v>
                </c:pt>
                <c:pt idx="319">
                  <c:v>3.2000000000000001E-2</c:v>
                </c:pt>
                <c:pt idx="320">
                  <c:v>3.2099999999999997E-2</c:v>
                </c:pt>
                <c:pt idx="321">
                  <c:v>3.2199999999999999E-2</c:v>
                </c:pt>
                <c:pt idx="322">
                  <c:v>3.2300000000000002E-2</c:v>
                </c:pt>
                <c:pt idx="323">
                  <c:v>3.2399999999999998E-2</c:v>
                </c:pt>
                <c:pt idx="324">
                  <c:v>3.2500000000000001E-2</c:v>
                </c:pt>
                <c:pt idx="325">
                  <c:v>3.2599999999999997E-2</c:v>
                </c:pt>
                <c:pt idx="326">
                  <c:v>3.27E-2</c:v>
                </c:pt>
                <c:pt idx="327">
                  <c:v>3.2800000000000003E-2</c:v>
                </c:pt>
                <c:pt idx="328">
                  <c:v>3.2899999999999999E-2</c:v>
                </c:pt>
                <c:pt idx="329">
                  <c:v>3.3000000000000002E-2</c:v>
                </c:pt>
                <c:pt idx="330">
                  <c:v>3.3099999999999997E-2</c:v>
                </c:pt>
                <c:pt idx="331">
                  <c:v>3.32E-2</c:v>
                </c:pt>
                <c:pt idx="332">
                  <c:v>3.3300000000000003E-2</c:v>
                </c:pt>
                <c:pt idx="333">
                  <c:v>3.3399999999999999E-2</c:v>
                </c:pt>
                <c:pt idx="334">
                  <c:v>3.3500000000000002E-2</c:v>
                </c:pt>
                <c:pt idx="335">
                  <c:v>3.3599999999999998E-2</c:v>
                </c:pt>
                <c:pt idx="336">
                  <c:v>3.3700000000000001E-2</c:v>
                </c:pt>
                <c:pt idx="337">
                  <c:v>3.3799999999999997E-2</c:v>
                </c:pt>
                <c:pt idx="338">
                  <c:v>3.39E-2</c:v>
                </c:pt>
                <c:pt idx="339">
                  <c:v>3.4000000000000002E-2</c:v>
                </c:pt>
                <c:pt idx="340">
                  <c:v>3.4099999999999998E-2</c:v>
                </c:pt>
                <c:pt idx="341">
                  <c:v>3.4200000000000001E-2</c:v>
                </c:pt>
                <c:pt idx="342">
                  <c:v>3.4299999999999997E-2</c:v>
                </c:pt>
                <c:pt idx="343">
                  <c:v>3.44E-2</c:v>
                </c:pt>
                <c:pt idx="344">
                  <c:v>3.4500000000000003E-2</c:v>
                </c:pt>
                <c:pt idx="345">
                  <c:v>3.4599999999999999E-2</c:v>
                </c:pt>
                <c:pt idx="346">
                  <c:v>3.4700000000000002E-2</c:v>
                </c:pt>
                <c:pt idx="347">
                  <c:v>3.4799999999999998E-2</c:v>
                </c:pt>
                <c:pt idx="348">
                  <c:v>3.49E-2</c:v>
                </c:pt>
                <c:pt idx="349">
                  <c:v>3.5000000000000003E-2</c:v>
                </c:pt>
                <c:pt idx="350">
                  <c:v>3.5099999999999999E-2</c:v>
                </c:pt>
                <c:pt idx="351">
                  <c:v>3.5200000000000002E-2</c:v>
                </c:pt>
                <c:pt idx="352">
                  <c:v>3.5299999999999998E-2</c:v>
                </c:pt>
                <c:pt idx="353">
                  <c:v>3.5400000000000001E-2</c:v>
                </c:pt>
                <c:pt idx="354">
                  <c:v>3.5499999999999997E-2</c:v>
                </c:pt>
                <c:pt idx="355">
                  <c:v>3.56E-2</c:v>
                </c:pt>
                <c:pt idx="356">
                  <c:v>3.5700000000000003E-2</c:v>
                </c:pt>
                <c:pt idx="357">
                  <c:v>3.5799999999999998E-2</c:v>
                </c:pt>
                <c:pt idx="358">
                  <c:v>3.5900000000000001E-2</c:v>
                </c:pt>
                <c:pt idx="359">
                  <c:v>3.5999999999999997E-2</c:v>
                </c:pt>
                <c:pt idx="360">
                  <c:v>3.61E-2</c:v>
                </c:pt>
                <c:pt idx="361">
                  <c:v>3.6200000000000003E-2</c:v>
                </c:pt>
                <c:pt idx="362">
                  <c:v>3.6299999999999999E-2</c:v>
                </c:pt>
                <c:pt idx="363">
                  <c:v>3.6400000000000002E-2</c:v>
                </c:pt>
                <c:pt idx="364">
                  <c:v>3.6499999999999998E-2</c:v>
                </c:pt>
                <c:pt idx="365">
                  <c:v>3.6600000000000001E-2</c:v>
                </c:pt>
                <c:pt idx="366">
                  <c:v>3.6700000000000003E-2</c:v>
                </c:pt>
                <c:pt idx="367">
                  <c:v>3.6799999999999999E-2</c:v>
                </c:pt>
                <c:pt idx="368">
                  <c:v>3.6900000000000002E-2</c:v>
                </c:pt>
                <c:pt idx="369">
                  <c:v>3.6999999999999998E-2</c:v>
                </c:pt>
                <c:pt idx="370">
                  <c:v>3.7100000000000001E-2</c:v>
                </c:pt>
                <c:pt idx="371">
                  <c:v>3.7199999999999997E-2</c:v>
                </c:pt>
                <c:pt idx="372">
                  <c:v>3.73E-2</c:v>
                </c:pt>
                <c:pt idx="373">
                  <c:v>3.7400000000000003E-2</c:v>
                </c:pt>
                <c:pt idx="374">
                  <c:v>3.7499999999999999E-2</c:v>
                </c:pt>
                <c:pt idx="375">
                  <c:v>3.7600000000000001E-2</c:v>
                </c:pt>
                <c:pt idx="376">
                  <c:v>3.7699999999999997E-2</c:v>
                </c:pt>
                <c:pt idx="377">
                  <c:v>3.78E-2</c:v>
                </c:pt>
                <c:pt idx="378">
                  <c:v>3.7900000000000003E-2</c:v>
                </c:pt>
                <c:pt idx="379">
                  <c:v>3.7999999999999999E-2</c:v>
                </c:pt>
                <c:pt idx="380">
                  <c:v>3.8100000000000002E-2</c:v>
                </c:pt>
                <c:pt idx="381">
                  <c:v>3.8199999999999998E-2</c:v>
                </c:pt>
                <c:pt idx="382">
                  <c:v>3.8300000000000001E-2</c:v>
                </c:pt>
                <c:pt idx="383">
                  <c:v>3.8399999999999997E-2</c:v>
                </c:pt>
                <c:pt idx="384">
                  <c:v>3.85E-2</c:v>
                </c:pt>
                <c:pt idx="385">
                  <c:v>3.8600000000000002E-2</c:v>
                </c:pt>
                <c:pt idx="386">
                  <c:v>3.8699999999999998E-2</c:v>
                </c:pt>
                <c:pt idx="387">
                  <c:v>3.8800000000000001E-2</c:v>
                </c:pt>
                <c:pt idx="388">
                  <c:v>3.8899999999999997E-2</c:v>
                </c:pt>
                <c:pt idx="389">
                  <c:v>3.9E-2</c:v>
                </c:pt>
                <c:pt idx="390">
                  <c:v>3.9100000000000003E-2</c:v>
                </c:pt>
                <c:pt idx="391">
                  <c:v>3.9199999999999999E-2</c:v>
                </c:pt>
                <c:pt idx="392">
                  <c:v>3.9300000000000002E-2</c:v>
                </c:pt>
                <c:pt idx="393">
                  <c:v>3.9399999999999998E-2</c:v>
                </c:pt>
                <c:pt idx="394">
                  <c:v>3.95E-2</c:v>
                </c:pt>
                <c:pt idx="395">
                  <c:v>3.9600000000000003E-2</c:v>
                </c:pt>
                <c:pt idx="396">
                  <c:v>3.9699999999999999E-2</c:v>
                </c:pt>
                <c:pt idx="397">
                  <c:v>3.9800000000000002E-2</c:v>
                </c:pt>
                <c:pt idx="398">
                  <c:v>3.9899999999999998E-2</c:v>
                </c:pt>
                <c:pt idx="399">
                  <c:v>0.04</c:v>
                </c:pt>
                <c:pt idx="400">
                  <c:v>4.0099999999999997E-2</c:v>
                </c:pt>
                <c:pt idx="401">
                  <c:v>4.02E-2</c:v>
                </c:pt>
                <c:pt idx="402">
                  <c:v>4.0300000000000002E-2</c:v>
                </c:pt>
                <c:pt idx="403">
                  <c:v>4.0399999999999998E-2</c:v>
                </c:pt>
                <c:pt idx="404">
                  <c:v>4.0500000000000001E-2</c:v>
                </c:pt>
                <c:pt idx="405">
                  <c:v>4.0599999999999997E-2</c:v>
                </c:pt>
                <c:pt idx="406">
                  <c:v>4.07E-2</c:v>
                </c:pt>
                <c:pt idx="407">
                  <c:v>4.0800000000000003E-2</c:v>
                </c:pt>
                <c:pt idx="408">
                  <c:v>4.0899999999999999E-2</c:v>
                </c:pt>
                <c:pt idx="409">
                  <c:v>4.1000000000000002E-2</c:v>
                </c:pt>
                <c:pt idx="410">
                  <c:v>4.1099999999999998E-2</c:v>
                </c:pt>
                <c:pt idx="411">
                  <c:v>4.1200000000000001E-2</c:v>
                </c:pt>
                <c:pt idx="412">
                  <c:v>4.1300000000000003E-2</c:v>
                </c:pt>
                <c:pt idx="413">
                  <c:v>4.1399999999999999E-2</c:v>
                </c:pt>
                <c:pt idx="414">
                  <c:v>4.1500000000000002E-2</c:v>
                </c:pt>
                <c:pt idx="415">
                  <c:v>4.1599999999999998E-2</c:v>
                </c:pt>
                <c:pt idx="416">
                  <c:v>4.1700000000000001E-2</c:v>
                </c:pt>
                <c:pt idx="417">
                  <c:v>4.1799999999999997E-2</c:v>
                </c:pt>
                <c:pt idx="418">
                  <c:v>4.19E-2</c:v>
                </c:pt>
                <c:pt idx="419">
                  <c:v>4.2000000000000003E-2</c:v>
                </c:pt>
                <c:pt idx="420">
                  <c:v>4.2099999999999999E-2</c:v>
                </c:pt>
                <c:pt idx="421">
                  <c:v>4.2200000000000001E-2</c:v>
                </c:pt>
                <c:pt idx="422">
                  <c:v>4.2299999999999997E-2</c:v>
                </c:pt>
                <c:pt idx="423">
                  <c:v>4.24E-2</c:v>
                </c:pt>
                <c:pt idx="424">
                  <c:v>4.2500000000000003E-2</c:v>
                </c:pt>
                <c:pt idx="425">
                  <c:v>4.2599999999999999E-2</c:v>
                </c:pt>
                <c:pt idx="426">
                  <c:v>4.2700000000000002E-2</c:v>
                </c:pt>
                <c:pt idx="427">
                  <c:v>4.2799999999999998E-2</c:v>
                </c:pt>
                <c:pt idx="428">
                  <c:v>4.2900000000000001E-2</c:v>
                </c:pt>
                <c:pt idx="429">
                  <c:v>4.2999999999999997E-2</c:v>
                </c:pt>
                <c:pt idx="430">
                  <c:v>4.3099999999999999E-2</c:v>
                </c:pt>
                <c:pt idx="431">
                  <c:v>4.3200000000000002E-2</c:v>
                </c:pt>
                <c:pt idx="432">
                  <c:v>4.3299999999999998E-2</c:v>
                </c:pt>
                <c:pt idx="433">
                  <c:v>4.3400000000000001E-2</c:v>
                </c:pt>
                <c:pt idx="434">
                  <c:v>4.3499999999999997E-2</c:v>
                </c:pt>
                <c:pt idx="435">
                  <c:v>4.36E-2</c:v>
                </c:pt>
                <c:pt idx="436">
                  <c:v>4.3700000000000003E-2</c:v>
                </c:pt>
                <c:pt idx="437">
                  <c:v>4.3799999999999999E-2</c:v>
                </c:pt>
                <c:pt idx="438">
                  <c:v>4.3900000000000002E-2</c:v>
                </c:pt>
                <c:pt idx="439">
                  <c:v>4.3999999999999997E-2</c:v>
                </c:pt>
                <c:pt idx="440">
                  <c:v>4.41E-2</c:v>
                </c:pt>
                <c:pt idx="441">
                  <c:v>4.4200000000000003E-2</c:v>
                </c:pt>
                <c:pt idx="442">
                  <c:v>4.4299999999999999E-2</c:v>
                </c:pt>
                <c:pt idx="443">
                  <c:v>4.4400000000000002E-2</c:v>
                </c:pt>
                <c:pt idx="444">
                  <c:v>4.4499999999999998E-2</c:v>
                </c:pt>
                <c:pt idx="445">
                  <c:v>4.4600000000000001E-2</c:v>
                </c:pt>
                <c:pt idx="446">
                  <c:v>4.4699999999999997E-2</c:v>
                </c:pt>
                <c:pt idx="447">
                  <c:v>4.48E-2</c:v>
                </c:pt>
                <c:pt idx="448">
                  <c:v>4.4900000000000002E-2</c:v>
                </c:pt>
                <c:pt idx="449">
                  <c:v>4.4999999999999998E-2</c:v>
                </c:pt>
                <c:pt idx="450">
                  <c:v>4.5100000000000001E-2</c:v>
                </c:pt>
                <c:pt idx="451">
                  <c:v>4.5199999999999997E-2</c:v>
                </c:pt>
                <c:pt idx="452">
                  <c:v>4.53E-2</c:v>
                </c:pt>
                <c:pt idx="453">
                  <c:v>4.5400000000000003E-2</c:v>
                </c:pt>
                <c:pt idx="454">
                  <c:v>4.5499999999999999E-2</c:v>
                </c:pt>
                <c:pt idx="455">
                  <c:v>4.5600000000000002E-2</c:v>
                </c:pt>
                <c:pt idx="456">
                  <c:v>4.5699999999999998E-2</c:v>
                </c:pt>
                <c:pt idx="457">
                  <c:v>4.58E-2</c:v>
                </c:pt>
                <c:pt idx="458">
                  <c:v>4.5900000000000003E-2</c:v>
                </c:pt>
                <c:pt idx="459">
                  <c:v>4.5999999999999999E-2</c:v>
                </c:pt>
                <c:pt idx="460">
                  <c:v>4.6100000000000002E-2</c:v>
                </c:pt>
                <c:pt idx="461">
                  <c:v>4.6199999999999998E-2</c:v>
                </c:pt>
                <c:pt idx="462">
                  <c:v>4.6300000000000001E-2</c:v>
                </c:pt>
                <c:pt idx="463">
                  <c:v>4.6399999999999997E-2</c:v>
                </c:pt>
                <c:pt idx="464">
                  <c:v>4.65E-2</c:v>
                </c:pt>
                <c:pt idx="465">
                  <c:v>4.6600000000000003E-2</c:v>
                </c:pt>
                <c:pt idx="466">
                  <c:v>4.6699999999999998E-2</c:v>
                </c:pt>
                <c:pt idx="467">
                  <c:v>4.6800000000000001E-2</c:v>
                </c:pt>
                <c:pt idx="468">
                  <c:v>4.6899999999999997E-2</c:v>
                </c:pt>
                <c:pt idx="469">
                  <c:v>4.7E-2</c:v>
                </c:pt>
                <c:pt idx="470">
                  <c:v>4.7100000000000003E-2</c:v>
                </c:pt>
                <c:pt idx="471">
                  <c:v>4.7199999999999999E-2</c:v>
                </c:pt>
                <c:pt idx="472">
                  <c:v>4.7300000000000002E-2</c:v>
                </c:pt>
                <c:pt idx="473">
                  <c:v>4.7399999999999998E-2</c:v>
                </c:pt>
                <c:pt idx="474">
                  <c:v>4.7500000000000001E-2</c:v>
                </c:pt>
                <c:pt idx="475">
                  <c:v>4.7600000000000003E-2</c:v>
                </c:pt>
                <c:pt idx="476">
                  <c:v>4.7699999999999999E-2</c:v>
                </c:pt>
                <c:pt idx="477">
                  <c:v>4.7800000000000002E-2</c:v>
                </c:pt>
                <c:pt idx="478">
                  <c:v>4.7899999999999998E-2</c:v>
                </c:pt>
                <c:pt idx="479">
                  <c:v>4.8000000000000001E-2</c:v>
                </c:pt>
                <c:pt idx="480">
                  <c:v>4.8099999999999997E-2</c:v>
                </c:pt>
                <c:pt idx="481">
                  <c:v>4.82E-2</c:v>
                </c:pt>
                <c:pt idx="482">
                  <c:v>4.8300000000000003E-2</c:v>
                </c:pt>
                <c:pt idx="483">
                  <c:v>4.8399999999999999E-2</c:v>
                </c:pt>
                <c:pt idx="484">
                  <c:v>4.8500000000000001E-2</c:v>
                </c:pt>
                <c:pt idx="485">
                  <c:v>4.8599999999999997E-2</c:v>
                </c:pt>
                <c:pt idx="486">
                  <c:v>4.87E-2</c:v>
                </c:pt>
                <c:pt idx="487">
                  <c:v>4.8800000000000003E-2</c:v>
                </c:pt>
                <c:pt idx="488">
                  <c:v>4.8899999999999999E-2</c:v>
                </c:pt>
                <c:pt idx="489">
                  <c:v>4.9000000000000002E-2</c:v>
                </c:pt>
                <c:pt idx="490">
                  <c:v>4.9099999999999998E-2</c:v>
                </c:pt>
                <c:pt idx="491">
                  <c:v>4.9200000000000001E-2</c:v>
                </c:pt>
                <c:pt idx="492">
                  <c:v>4.9299999999999997E-2</c:v>
                </c:pt>
                <c:pt idx="493">
                  <c:v>4.9399999999999999E-2</c:v>
                </c:pt>
                <c:pt idx="494">
                  <c:v>4.9500000000000002E-2</c:v>
                </c:pt>
                <c:pt idx="495">
                  <c:v>4.9599999999999998E-2</c:v>
                </c:pt>
                <c:pt idx="496">
                  <c:v>4.9700000000000001E-2</c:v>
                </c:pt>
                <c:pt idx="497">
                  <c:v>4.9799999999999997E-2</c:v>
                </c:pt>
                <c:pt idx="498">
                  <c:v>4.99E-2</c:v>
                </c:pt>
                <c:pt idx="499">
                  <c:v>0.05</c:v>
                </c:pt>
                <c:pt idx="500">
                  <c:v>5.0099999999999999E-2</c:v>
                </c:pt>
                <c:pt idx="501">
                  <c:v>5.0200000000000002E-2</c:v>
                </c:pt>
                <c:pt idx="502">
                  <c:v>5.0299999999999997E-2</c:v>
                </c:pt>
                <c:pt idx="503">
                  <c:v>5.04E-2</c:v>
                </c:pt>
                <c:pt idx="504">
                  <c:v>5.0500000000000003E-2</c:v>
                </c:pt>
                <c:pt idx="505">
                  <c:v>5.0599999999999999E-2</c:v>
                </c:pt>
                <c:pt idx="506">
                  <c:v>5.0700000000000002E-2</c:v>
                </c:pt>
                <c:pt idx="507">
                  <c:v>5.0799999999999998E-2</c:v>
                </c:pt>
                <c:pt idx="508">
                  <c:v>5.0900000000000001E-2</c:v>
                </c:pt>
                <c:pt idx="509">
                  <c:v>5.0999999999999997E-2</c:v>
                </c:pt>
                <c:pt idx="510">
                  <c:v>5.11E-2</c:v>
                </c:pt>
                <c:pt idx="511">
                  <c:v>5.1200000000000002E-2</c:v>
                </c:pt>
                <c:pt idx="512">
                  <c:v>5.1299999999999998E-2</c:v>
                </c:pt>
                <c:pt idx="513">
                  <c:v>5.1400000000000001E-2</c:v>
                </c:pt>
                <c:pt idx="514">
                  <c:v>5.1499999999999997E-2</c:v>
                </c:pt>
                <c:pt idx="515">
                  <c:v>5.16E-2</c:v>
                </c:pt>
                <c:pt idx="516">
                  <c:v>5.1700000000000003E-2</c:v>
                </c:pt>
                <c:pt idx="517">
                  <c:v>5.1799999999999999E-2</c:v>
                </c:pt>
                <c:pt idx="518">
                  <c:v>5.1900000000000002E-2</c:v>
                </c:pt>
                <c:pt idx="519">
                  <c:v>5.1999999999999998E-2</c:v>
                </c:pt>
                <c:pt idx="520">
                  <c:v>5.21E-2</c:v>
                </c:pt>
                <c:pt idx="521">
                  <c:v>5.2200000000000003E-2</c:v>
                </c:pt>
                <c:pt idx="522">
                  <c:v>5.2299999999999999E-2</c:v>
                </c:pt>
                <c:pt idx="523">
                  <c:v>5.2400000000000002E-2</c:v>
                </c:pt>
                <c:pt idx="524">
                  <c:v>5.2499999999999998E-2</c:v>
                </c:pt>
                <c:pt idx="525">
                  <c:v>5.2600000000000001E-2</c:v>
                </c:pt>
                <c:pt idx="526">
                  <c:v>5.2699999999999997E-2</c:v>
                </c:pt>
                <c:pt idx="527">
                  <c:v>5.28E-2</c:v>
                </c:pt>
                <c:pt idx="528">
                  <c:v>5.2900000000000003E-2</c:v>
                </c:pt>
                <c:pt idx="529">
                  <c:v>5.2999999999999999E-2</c:v>
                </c:pt>
                <c:pt idx="530">
                  <c:v>5.3100000000000001E-2</c:v>
                </c:pt>
                <c:pt idx="531">
                  <c:v>5.3199999999999997E-2</c:v>
                </c:pt>
                <c:pt idx="532">
                  <c:v>5.33E-2</c:v>
                </c:pt>
                <c:pt idx="533">
                  <c:v>5.3400000000000003E-2</c:v>
                </c:pt>
                <c:pt idx="534">
                  <c:v>5.3499999999999999E-2</c:v>
                </c:pt>
                <c:pt idx="535">
                  <c:v>5.3600000000000002E-2</c:v>
                </c:pt>
                <c:pt idx="536">
                  <c:v>5.3699999999999998E-2</c:v>
                </c:pt>
                <c:pt idx="537">
                  <c:v>5.3800000000000001E-2</c:v>
                </c:pt>
                <c:pt idx="538">
                  <c:v>5.3900000000000003E-2</c:v>
                </c:pt>
                <c:pt idx="539">
                  <c:v>5.3999999999999999E-2</c:v>
                </c:pt>
                <c:pt idx="540">
                  <c:v>5.4100000000000002E-2</c:v>
                </c:pt>
                <c:pt idx="541">
                  <c:v>5.4199999999999998E-2</c:v>
                </c:pt>
                <c:pt idx="542">
                  <c:v>5.4300000000000001E-2</c:v>
                </c:pt>
                <c:pt idx="543">
                  <c:v>5.4399999999999997E-2</c:v>
                </c:pt>
                <c:pt idx="544">
                  <c:v>5.45E-2</c:v>
                </c:pt>
                <c:pt idx="545">
                  <c:v>5.4600000000000003E-2</c:v>
                </c:pt>
                <c:pt idx="546">
                  <c:v>5.4699999999999999E-2</c:v>
                </c:pt>
                <c:pt idx="547">
                  <c:v>5.4800000000000001E-2</c:v>
                </c:pt>
                <c:pt idx="548">
                  <c:v>5.4899999999999997E-2</c:v>
                </c:pt>
                <c:pt idx="549">
                  <c:v>5.5E-2</c:v>
                </c:pt>
                <c:pt idx="550">
                  <c:v>5.5100000000000003E-2</c:v>
                </c:pt>
                <c:pt idx="551">
                  <c:v>5.5199999999999999E-2</c:v>
                </c:pt>
                <c:pt idx="552">
                  <c:v>5.5300000000000002E-2</c:v>
                </c:pt>
                <c:pt idx="553">
                  <c:v>5.5399999999999998E-2</c:v>
                </c:pt>
                <c:pt idx="554">
                  <c:v>5.5500000000000001E-2</c:v>
                </c:pt>
                <c:pt idx="555">
                  <c:v>5.5599999999999997E-2</c:v>
                </c:pt>
                <c:pt idx="556">
                  <c:v>5.57E-2</c:v>
                </c:pt>
                <c:pt idx="557">
                  <c:v>5.5800000000000002E-2</c:v>
                </c:pt>
                <c:pt idx="558">
                  <c:v>5.5899999999999998E-2</c:v>
                </c:pt>
                <c:pt idx="559">
                  <c:v>5.6000000000000001E-2</c:v>
                </c:pt>
                <c:pt idx="560">
                  <c:v>5.6099999999999997E-2</c:v>
                </c:pt>
                <c:pt idx="561">
                  <c:v>5.62E-2</c:v>
                </c:pt>
                <c:pt idx="562">
                  <c:v>5.6300000000000003E-2</c:v>
                </c:pt>
                <c:pt idx="563">
                  <c:v>5.6399999999999999E-2</c:v>
                </c:pt>
                <c:pt idx="564">
                  <c:v>5.6500000000000002E-2</c:v>
                </c:pt>
                <c:pt idx="565">
                  <c:v>5.6599999999999998E-2</c:v>
                </c:pt>
                <c:pt idx="566">
                  <c:v>5.67E-2</c:v>
                </c:pt>
                <c:pt idx="567">
                  <c:v>5.6800000000000003E-2</c:v>
                </c:pt>
                <c:pt idx="568">
                  <c:v>5.6899999999999999E-2</c:v>
                </c:pt>
                <c:pt idx="569">
                  <c:v>5.7000000000000002E-2</c:v>
                </c:pt>
                <c:pt idx="570">
                  <c:v>5.7099999999999998E-2</c:v>
                </c:pt>
                <c:pt idx="571">
                  <c:v>5.7200000000000001E-2</c:v>
                </c:pt>
                <c:pt idx="572">
                  <c:v>5.7299999999999997E-2</c:v>
                </c:pt>
                <c:pt idx="573">
                  <c:v>5.74E-2</c:v>
                </c:pt>
                <c:pt idx="574">
                  <c:v>5.7500000000000002E-2</c:v>
                </c:pt>
                <c:pt idx="575">
                  <c:v>5.7599999999999998E-2</c:v>
                </c:pt>
                <c:pt idx="576">
                  <c:v>5.7700000000000001E-2</c:v>
                </c:pt>
                <c:pt idx="577">
                  <c:v>5.7799999999999997E-2</c:v>
                </c:pt>
                <c:pt idx="578">
                  <c:v>5.79E-2</c:v>
                </c:pt>
                <c:pt idx="579">
                  <c:v>5.8000000000000003E-2</c:v>
                </c:pt>
                <c:pt idx="580">
                  <c:v>5.8099999999999999E-2</c:v>
                </c:pt>
                <c:pt idx="581">
                  <c:v>5.8200000000000002E-2</c:v>
                </c:pt>
                <c:pt idx="582">
                  <c:v>5.8299999999999998E-2</c:v>
                </c:pt>
                <c:pt idx="583">
                  <c:v>5.8400000000000001E-2</c:v>
                </c:pt>
                <c:pt idx="584">
                  <c:v>5.8500000000000003E-2</c:v>
                </c:pt>
                <c:pt idx="585">
                  <c:v>5.8599999999999999E-2</c:v>
                </c:pt>
                <c:pt idx="586">
                  <c:v>5.8700000000000002E-2</c:v>
                </c:pt>
                <c:pt idx="587">
                  <c:v>5.8799999999999998E-2</c:v>
                </c:pt>
                <c:pt idx="588">
                  <c:v>5.8900000000000001E-2</c:v>
                </c:pt>
                <c:pt idx="589">
                  <c:v>5.8999999999999997E-2</c:v>
                </c:pt>
                <c:pt idx="590">
                  <c:v>5.91E-2</c:v>
                </c:pt>
                <c:pt idx="591">
                  <c:v>5.9200000000000003E-2</c:v>
                </c:pt>
                <c:pt idx="592">
                  <c:v>5.9299999999999999E-2</c:v>
                </c:pt>
                <c:pt idx="593">
                  <c:v>5.9400000000000001E-2</c:v>
                </c:pt>
                <c:pt idx="594">
                  <c:v>5.9499999999999997E-2</c:v>
                </c:pt>
                <c:pt idx="595">
                  <c:v>5.96E-2</c:v>
                </c:pt>
                <c:pt idx="596">
                  <c:v>5.9700000000000003E-2</c:v>
                </c:pt>
                <c:pt idx="597">
                  <c:v>5.9799999999999999E-2</c:v>
                </c:pt>
                <c:pt idx="598">
                  <c:v>5.9900000000000002E-2</c:v>
                </c:pt>
                <c:pt idx="599">
                  <c:v>0.06</c:v>
                </c:pt>
                <c:pt idx="600">
                  <c:v>6.0100000000000001E-2</c:v>
                </c:pt>
                <c:pt idx="601">
                  <c:v>6.0199999999999997E-2</c:v>
                </c:pt>
                <c:pt idx="602">
                  <c:v>6.0299999999999999E-2</c:v>
                </c:pt>
                <c:pt idx="603">
                  <c:v>6.0400000000000002E-2</c:v>
                </c:pt>
                <c:pt idx="604">
                  <c:v>6.0499999999999998E-2</c:v>
                </c:pt>
                <c:pt idx="605">
                  <c:v>6.0600000000000001E-2</c:v>
                </c:pt>
                <c:pt idx="606">
                  <c:v>6.0699999999999997E-2</c:v>
                </c:pt>
                <c:pt idx="607">
                  <c:v>6.08E-2</c:v>
                </c:pt>
                <c:pt idx="608">
                  <c:v>6.0900000000000003E-2</c:v>
                </c:pt>
                <c:pt idx="609">
                  <c:v>6.0999999999999999E-2</c:v>
                </c:pt>
                <c:pt idx="610">
                  <c:v>6.1100000000000002E-2</c:v>
                </c:pt>
                <c:pt idx="611">
                  <c:v>6.1199999999999997E-2</c:v>
                </c:pt>
                <c:pt idx="612">
                  <c:v>6.13E-2</c:v>
                </c:pt>
                <c:pt idx="613">
                  <c:v>6.1400000000000003E-2</c:v>
                </c:pt>
                <c:pt idx="614">
                  <c:v>6.1499999999999999E-2</c:v>
                </c:pt>
                <c:pt idx="615">
                  <c:v>6.1600000000000002E-2</c:v>
                </c:pt>
                <c:pt idx="616">
                  <c:v>6.1699999999999998E-2</c:v>
                </c:pt>
                <c:pt idx="617">
                  <c:v>6.1800000000000001E-2</c:v>
                </c:pt>
                <c:pt idx="618">
                  <c:v>6.1899999999999997E-2</c:v>
                </c:pt>
                <c:pt idx="619">
                  <c:v>6.2E-2</c:v>
                </c:pt>
                <c:pt idx="620">
                  <c:v>6.2100000000000002E-2</c:v>
                </c:pt>
                <c:pt idx="621">
                  <c:v>6.2199999999999998E-2</c:v>
                </c:pt>
                <c:pt idx="622">
                  <c:v>6.2300000000000001E-2</c:v>
                </c:pt>
                <c:pt idx="623">
                  <c:v>6.2399999999999997E-2</c:v>
                </c:pt>
                <c:pt idx="624">
                  <c:v>6.25E-2</c:v>
                </c:pt>
                <c:pt idx="625">
                  <c:v>6.2600000000000003E-2</c:v>
                </c:pt>
                <c:pt idx="626">
                  <c:v>6.2700000000000006E-2</c:v>
                </c:pt>
                <c:pt idx="627">
                  <c:v>6.2799999999999995E-2</c:v>
                </c:pt>
                <c:pt idx="628">
                  <c:v>6.2899999999999998E-2</c:v>
                </c:pt>
                <c:pt idx="629">
                  <c:v>6.3E-2</c:v>
                </c:pt>
                <c:pt idx="630">
                  <c:v>6.3100000000000003E-2</c:v>
                </c:pt>
                <c:pt idx="631">
                  <c:v>6.3200000000000006E-2</c:v>
                </c:pt>
                <c:pt idx="632">
                  <c:v>6.3300000000000106E-2</c:v>
                </c:pt>
                <c:pt idx="633">
                  <c:v>6.3400000000000095E-2</c:v>
                </c:pt>
                <c:pt idx="634">
                  <c:v>6.3500000000000001E-2</c:v>
                </c:pt>
                <c:pt idx="635">
                  <c:v>6.3600000000000004E-2</c:v>
                </c:pt>
                <c:pt idx="636">
                  <c:v>6.3700000000000104E-2</c:v>
                </c:pt>
                <c:pt idx="637">
                  <c:v>6.3800000000000107E-2</c:v>
                </c:pt>
                <c:pt idx="638">
                  <c:v>6.3900000000000096E-2</c:v>
                </c:pt>
                <c:pt idx="639">
                  <c:v>6.4000000000000098E-2</c:v>
                </c:pt>
                <c:pt idx="640">
                  <c:v>6.4100000000000101E-2</c:v>
                </c:pt>
                <c:pt idx="641">
                  <c:v>6.4200000000000104E-2</c:v>
                </c:pt>
                <c:pt idx="642">
                  <c:v>6.4300000000000093E-2</c:v>
                </c:pt>
                <c:pt idx="643">
                  <c:v>6.4400000000000096E-2</c:v>
                </c:pt>
                <c:pt idx="644">
                  <c:v>6.4500000000000099E-2</c:v>
                </c:pt>
                <c:pt idx="645">
                  <c:v>6.4600000000000102E-2</c:v>
                </c:pt>
                <c:pt idx="646">
                  <c:v>6.4700000000000105E-2</c:v>
                </c:pt>
                <c:pt idx="647">
                  <c:v>6.4800000000000094E-2</c:v>
                </c:pt>
                <c:pt idx="648">
                  <c:v>6.4900000000000097E-2</c:v>
                </c:pt>
                <c:pt idx="649">
                  <c:v>6.5000000000000099E-2</c:v>
                </c:pt>
                <c:pt idx="650">
                  <c:v>6.5100000000000102E-2</c:v>
                </c:pt>
                <c:pt idx="651">
                  <c:v>6.5200000000000105E-2</c:v>
                </c:pt>
                <c:pt idx="652">
                  <c:v>6.5300000000000094E-2</c:v>
                </c:pt>
                <c:pt idx="653">
                  <c:v>6.5400000000000097E-2</c:v>
                </c:pt>
                <c:pt idx="654">
                  <c:v>6.55000000000001E-2</c:v>
                </c:pt>
                <c:pt idx="655">
                  <c:v>6.5600000000000103E-2</c:v>
                </c:pt>
                <c:pt idx="656">
                  <c:v>6.5700000000000106E-2</c:v>
                </c:pt>
                <c:pt idx="657">
                  <c:v>6.5800000000000095E-2</c:v>
                </c:pt>
                <c:pt idx="658">
                  <c:v>6.5900000000000097E-2</c:v>
                </c:pt>
                <c:pt idx="659">
                  <c:v>6.60000000000001E-2</c:v>
                </c:pt>
                <c:pt idx="660">
                  <c:v>6.6100000000000103E-2</c:v>
                </c:pt>
                <c:pt idx="661">
                  <c:v>6.6200000000000106E-2</c:v>
                </c:pt>
                <c:pt idx="662">
                  <c:v>6.6300000000000095E-2</c:v>
                </c:pt>
                <c:pt idx="663">
                  <c:v>6.6400000000000098E-2</c:v>
                </c:pt>
                <c:pt idx="664">
                  <c:v>6.6500000000000101E-2</c:v>
                </c:pt>
                <c:pt idx="665">
                  <c:v>6.6600000000000104E-2</c:v>
                </c:pt>
                <c:pt idx="666">
                  <c:v>6.6700000000000106E-2</c:v>
                </c:pt>
                <c:pt idx="667">
                  <c:v>6.6800000000000206E-2</c:v>
                </c:pt>
                <c:pt idx="668">
                  <c:v>6.6900000000000195E-2</c:v>
                </c:pt>
                <c:pt idx="669">
                  <c:v>6.7000000000000101E-2</c:v>
                </c:pt>
                <c:pt idx="670">
                  <c:v>6.7100000000000104E-2</c:v>
                </c:pt>
                <c:pt idx="671">
                  <c:v>6.7200000000000204E-2</c:v>
                </c:pt>
                <c:pt idx="672">
                  <c:v>6.7300000000000207E-2</c:v>
                </c:pt>
                <c:pt idx="673">
                  <c:v>6.7400000000000196E-2</c:v>
                </c:pt>
                <c:pt idx="674">
                  <c:v>6.7500000000000199E-2</c:v>
                </c:pt>
                <c:pt idx="675">
                  <c:v>6.7600000000000202E-2</c:v>
                </c:pt>
                <c:pt idx="676">
                  <c:v>6.7700000000000204E-2</c:v>
                </c:pt>
                <c:pt idx="677">
                  <c:v>6.7800000000000193E-2</c:v>
                </c:pt>
                <c:pt idx="678">
                  <c:v>6.7900000000000196E-2</c:v>
                </c:pt>
                <c:pt idx="679">
                  <c:v>6.8000000000000199E-2</c:v>
                </c:pt>
                <c:pt idx="680">
                  <c:v>6.8100000000000202E-2</c:v>
                </c:pt>
                <c:pt idx="681">
                  <c:v>6.8200000000000205E-2</c:v>
                </c:pt>
                <c:pt idx="682">
                  <c:v>6.8300000000000194E-2</c:v>
                </c:pt>
                <c:pt idx="683">
                  <c:v>6.8400000000000197E-2</c:v>
                </c:pt>
                <c:pt idx="684">
                  <c:v>6.85000000000002E-2</c:v>
                </c:pt>
                <c:pt idx="685">
                  <c:v>6.8600000000000202E-2</c:v>
                </c:pt>
                <c:pt idx="686">
                  <c:v>6.8700000000000205E-2</c:v>
                </c:pt>
                <c:pt idx="687">
                  <c:v>6.8800000000000194E-2</c:v>
                </c:pt>
                <c:pt idx="688">
                  <c:v>6.8900000000000197E-2</c:v>
                </c:pt>
                <c:pt idx="689">
                  <c:v>6.90000000000002E-2</c:v>
                </c:pt>
                <c:pt idx="690">
                  <c:v>6.9100000000000203E-2</c:v>
                </c:pt>
                <c:pt idx="691">
                  <c:v>6.9200000000000206E-2</c:v>
                </c:pt>
                <c:pt idx="692">
                  <c:v>6.9300000000000195E-2</c:v>
                </c:pt>
                <c:pt idx="693">
                  <c:v>6.9400000000000198E-2</c:v>
                </c:pt>
                <c:pt idx="694">
                  <c:v>6.9500000000000201E-2</c:v>
                </c:pt>
                <c:pt idx="695">
                  <c:v>6.9600000000000203E-2</c:v>
                </c:pt>
                <c:pt idx="696">
                  <c:v>6.9700000000000206E-2</c:v>
                </c:pt>
                <c:pt idx="697">
                  <c:v>6.9800000000000195E-2</c:v>
                </c:pt>
                <c:pt idx="698">
                  <c:v>6.9900000000000198E-2</c:v>
                </c:pt>
                <c:pt idx="699">
                  <c:v>7.0000000000000201E-2</c:v>
                </c:pt>
                <c:pt idx="700">
                  <c:v>7.0100000000000204E-2</c:v>
                </c:pt>
                <c:pt idx="701">
                  <c:v>7.0200000000000207E-2</c:v>
                </c:pt>
                <c:pt idx="702">
                  <c:v>7.0300000000000307E-2</c:v>
                </c:pt>
                <c:pt idx="703">
                  <c:v>7.0400000000000199E-2</c:v>
                </c:pt>
                <c:pt idx="704">
                  <c:v>7.0500000000000201E-2</c:v>
                </c:pt>
                <c:pt idx="705">
                  <c:v>7.0600000000000204E-2</c:v>
                </c:pt>
                <c:pt idx="706">
                  <c:v>7.0700000000000304E-2</c:v>
                </c:pt>
                <c:pt idx="707">
                  <c:v>7.0800000000000293E-2</c:v>
                </c:pt>
                <c:pt idx="708">
                  <c:v>7.0900000000000296E-2</c:v>
                </c:pt>
                <c:pt idx="709">
                  <c:v>7.1000000000000299E-2</c:v>
                </c:pt>
                <c:pt idx="710">
                  <c:v>7.1100000000000302E-2</c:v>
                </c:pt>
                <c:pt idx="711">
                  <c:v>7.1200000000000305E-2</c:v>
                </c:pt>
                <c:pt idx="712">
                  <c:v>7.1300000000000294E-2</c:v>
                </c:pt>
                <c:pt idx="713">
                  <c:v>7.1400000000000297E-2</c:v>
                </c:pt>
                <c:pt idx="714">
                  <c:v>7.1500000000000299E-2</c:v>
                </c:pt>
                <c:pt idx="715">
                  <c:v>7.1600000000000302E-2</c:v>
                </c:pt>
                <c:pt idx="716">
                  <c:v>7.1700000000000305E-2</c:v>
                </c:pt>
                <c:pt idx="717">
                  <c:v>7.1800000000000294E-2</c:v>
                </c:pt>
                <c:pt idx="718">
                  <c:v>7.1900000000000297E-2</c:v>
                </c:pt>
                <c:pt idx="719">
                  <c:v>7.20000000000003E-2</c:v>
                </c:pt>
                <c:pt idx="720">
                  <c:v>7.2100000000000303E-2</c:v>
                </c:pt>
                <c:pt idx="721">
                  <c:v>7.2200000000000306E-2</c:v>
                </c:pt>
                <c:pt idx="722">
                  <c:v>7.2300000000000295E-2</c:v>
                </c:pt>
                <c:pt idx="723">
                  <c:v>7.2400000000000297E-2</c:v>
                </c:pt>
                <c:pt idx="724">
                  <c:v>7.25000000000003E-2</c:v>
                </c:pt>
                <c:pt idx="725">
                  <c:v>7.2600000000000303E-2</c:v>
                </c:pt>
                <c:pt idx="726">
                  <c:v>7.2700000000000306E-2</c:v>
                </c:pt>
                <c:pt idx="727">
                  <c:v>7.2800000000000295E-2</c:v>
                </c:pt>
                <c:pt idx="728">
                  <c:v>7.2900000000000298E-2</c:v>
                </c:pt>
                <c:pt idx="729">
                  <c:v>7.3000000000000301E-2</c:v>
                </c:pt>
                <c:pt idx="730">
                  <c:v>7.3100000000000304E-2</c:v>
                </c:pt>
                <c:pt idx="731">
                  <c:v>7.3200000000000306E-2</c:v>
                </c:pt>
                <c:pt idx="732">
                  <c:v>7.3300000000000295E-2</c:v>
                </c:pt>
                <c:pt idx="733">
                  <c:v>7.3400000000000298E-2</c:v>
                </c:pt>
                <c:pt idx="734">
                  <c:v>7.3500000000000301E-2</c:v>
                </c:pt>
                <c:pt idx="735">
                  <c:v>7.3600000000000304E-2</c:v>
                </c:pt>
                <c:pt idx="736">
                  <c:v>7.3700000000000307E-2</c:v>
                </c:pt>
                <c:pt idx="737">
                  <c:v>7.3800000000000296E-2</c:v>
                </c:pt>
                <c:pt idx="738">
                  <c:v>7.3900000000000299E-2</c:v>
                </c:pt>
                <c:pt idx="739">
                  <c:v>7.4000000000000399E-2</c:v>
                </c:pt>
                <c:pt idx="740">
                  <c:v>7.4100000000000402E-2</c:v>
                </c:pt>
                <c:pt idx="741">
                  <c:v>7.4200000000000405E-2</c:v>
                </c:pt>
                <c:pt idx="742">
                  <c:v>7.4300000000000394E-2</c:v>
                </c:pt>
                <c:pt idx="743">
                  <c:v>7.4400000000000396E-2</c:v>
                </c:pt>
                <c:pt idx="744">
                  <c:v>7.4500000000000399E-2</c:v>
                </c:pt>
                <c:pt idx="745">
                  <c:v>7.4600000000000402E-2</c:v>
                </c:pt>
                <c:pt idx="746">
                  <c:v>7.4700000000000405E-2</c:v>
                </c:pt>
                <c:pt idx="747">
                  <c:v>7.4800000000000394E-2</c:v>
                </c:pt>
                <c:pt idx="748">
                  <c:v>7.4900000000000397E-2</c:v>
                </c:pt>
                <c:pt idx="749">
                  <c:v>7.50000000000004E-2</c:v>
                </c:pt>
                <c:pt idx="750">
                  <c:v>7.5100000000000403E-2</c:v>
                </c:pt>
                <c:pt idx="751">
                  <c:v>7.5200000000000405E-2</c:v>
                </c:pt>
                <c:pt idx="752">
                  <c:v>7.5300000000000394E-2</c:v>
                </c:pt>
                <c:pt idx="753">
                  <c:v>7.5400000000000397E-2</c:v>
                </c:pt>
                <c:pt idx="754">
                  <c:v>7.55000000000004E-2</c:v>
                </c:pt>
                <c:pt idx="755">
                  <c:v>7.5600000000000403E-2</c:v>
                </c:pt>
                <c:pt idx="756">
                  <c:v>7.5700000000000406E-2</c:v>
                </c:pt>
                <c:pt idx="757">
                  <c:v>7.5800000000000395E-2</c:v>
                </c:pt>
                <c:pt idx="758">
                  <c:v>7.5900000000000398E-2</c:v>
                </c:pt>
                <c:pt idx="759">
                  <c:v>7.6000000000000401E-2</c:v>
                </c:pt>
                <c:pt idx="760">
                  <c:v>7.6100000000000403E-2</c:v>
                </c:pt>
                <c:pt idx="761">
                  <c:v>7.6200000000000406E-2</c:v>
                </c:pt>
                <c:pt idx="762">
                  <c:v>7.6300000000000395E-2</c:v>
                </c:pt>
                <c:pt idx="763">
                  <c:v>7.6400000000000398E-2</c:v>
                </c:pt>
                <c:pt idx="764">
                  <c:v>7.6500000000000401E-2</c:v>
                </c:pt>
                <c:pt idx="765">
                  <c:v>7.6600000000000404E-2</c:v>
                </c:pt>
                <c:pt idx="766">
                  <c:v>7.6700000000000407E-2</c:v>
                </c:pt>
                <c:pt idx="767">
                  <c:v>7.6800000000000396E-2</c:v>
                </c:pt>
                <c:pt idx="768">
                  <c:v>7.6900000000000399E-2</c:v>
                </c:pt>
                <c:pt idx="769">
                  <c:v>7.7000000000000401E-2</c:v>
                </c:pt>
                <c:pt idx="770">
                  <c:v>7.7100000000000404E-2</c:v>
                </c:pt>
                <c:pt idx="771">
                  <c:v>7.7200000000000393E-2</c:v>
                </c:pt>
                <c:pt idx="772">
                  <c:v>7.7300000000000396E-2</c:v>
                </c:pt>
                <c:pt idx="773">
                  <c:v>7.7400000000000399E-2</c:v>
                </c:pt>
                <c:pt idx="774">
                  <c:v>7.7500000000000499E-2</c:v>
                </c:pt>
                <c:pt idx="775">
                  <c:v>7.7600000000000502E-2</c:v>
                </c:pt>
                <c:pt idx="776">
                  <c:v>7.7700000000000505E-2</c:v>
                </c:pt>
                <c:pt idx="777">
                  <c:v>7.7800000000000494E-2</c:v>
                </c:pt>
                <c:pt idx="778">
                  <c:v>7.7900000000000497E-2</c:v>
                </c:pt>
                <c:pt idx="779">
                  <c:v>7.8000000000000499E-2</c:v>
                </c:pt>
                <c:pt idx="780">
                  <c:v>7.8100000000000502E-2</c:v>
                </c:pt>
                <c:pt idx="781">
                  <c:v>7.8200000000000505E-2</c:v>
                </c:pt>
                <c:pt idx="782">
                  <c:v>7.8300000000000494E-2</c:v>
                </c:pt>
                <c:pt idx="783">
                  <c:v>7.8400000000000497E-2</c:v>
                </c:pt>
                <c:pt idx="784">
                  <c:v>7.85000000000005E-2</c:v>
                </c:pt>
                <c:pt idx="785">
                  <c:v>7.8600000000000503E-2</c:v>
                </c:pt>
                <c:pt idx="786">
                  <c:v>7.8700000000000506E-2</c:v>
                </c:pt>
                <c:pt idx="787">
                  <c:v>7.8800000000000495E-2</c:v>
                </c:pt>
                <c:pt idx="788">
                  <c:v>7.8900000000000498E-2</c:v>
                </c:pt>
                <c:pt idx="789">
                  <c:v>7.90000000000005E-2</c:v>
                </c:pt>
                <c:pt idx="790">
                  <c:v>7.9100000000000503E-2</c:v>
                </c:pt>
                <c:pt idx="791">
                  <c:v>7.9200000000000506E-2</c:v>
                </c:pt>
                <c:pt idx="792">
                  <c:v>7.9300000000000495E-2</c:v>
                </c:pt>
                <c:pt idx="793">
                  <c:v>7.9400000000000498E-2</c:v>
                </c:pt>
                <c:pt idx="794">
                  <c:v>7.9500000000000501E-2</c:v>
                </c:pt>
                <c:pt idx="795">
                  <c:v>7.9600000000000504E-2</c:v>
                </c:pt>
                <c:pt idx="796">
                  <c:v>7.9700000000000507E-2</c:v>
                </c:pt>
                <c:pt idx="797">
                  <c:v>7.9800000000000496E-2</c:v>
                </c:pt>
                <c:pt idx="798">
                  <c:v>7.9900000000000498E-2</c:v>
                </c:pt>
                <c:pt idx="799">
                  <c:v>8.0000000000000501E-2</c:v>
                </c:pt>
                <c:pt idx="800">
                  <c:v>8.0100000000000504E-2</c:v>
                </c:pt>
                <c:pt idx="801">
                  <c:v>8.0200000000000493E-2</c:v>
                </c:pt>
                <c:pt idx="802">
                  <c:v>8.0300000000000496E-2</c:v>
                </c:pt>
                <c:pt idx="803">
                  <c:v>8.0400000000000499E-2</c:v>
                </c:pt>
                <c:pt idx="804">
                  <c:v>8.0500000000000502E-2</c:v>
                </c:pt>
                <c:pt idx="805">
                  <c:v>8.0600000000000505E-2</c:v>
                </c:pt>
                <c:pt idx="806">
                  <c:v>8.0700000000000494E-2</c:v>
                </c:pt>
                <c:pt idx="807">
                  <c:v>8.0800000000000496E-2</c:v>
                </c:pt>
                <c:pt idx="808">
                  <c:v>8.0900000000000499E-2</c:v>
                </c:pt>
                <c:pt idx="809">
                  <c:v>8.1000000000000599E-2</c:v>
                </c:pt>
                <c:pt idx="810">
                  <c:v>8.1100000000000602E-2</c:v>
                </c:pt>
                <c:pt idx="811">
                  <c:v>8.1200000000000605E-2</c:v>
                </c:pt>
                <c:pt idx="812">
                  <c:v>8.1300000000000594E-2</c:v>
                </c:pt>
                <c:pt idx="813">
                  <c:v>8.1400000000000597E-2</c:v>
                </c:pt>
                <c:pt idx="814">
                  <c:v>8.15000000000006E-2</c:v>
                </c:pt>
                <c:pt idx="815">
                  <c:v>8.1600000000000603E-2</c:v>
                </c:pt>
                <c:pt idx="816">
                  <c:v>8.1700000000000605E-2</c:v>
                </c:pt>
                <c:pt idx="817">
                  <c:v>8.1800000000000594E-2</c:v>
                </c:pt>
                <c:pt idx="818">
                  <c:v>8.1900000000000597E-2</c:v>
                </c:pt>
                <c:pt idx="819">
                  <c:v>8.20000000000006E-2</c:v>
                </c:pt>
                <c:pt idx="820">
                  <c:v>8.2100000000000603E-2</c:v>
                </c:pt>
                <c:pt idx="821">
                  <c:v>8.2200000000000606E-2</c:v>
                </c:pt>
                <c:pt idx="822">
                  <c:v>8.2300000000000595E-2</c:v>
                </c:pt>
                <c:pt idx="823">
                  <c:v>8.2400000000000598E-2</c:v>
                </c:pt>
                <c:pt idx="824">
                  <c:v>8.2500000000000601E-2</c:v>
                </c:pt>
                <c:pt idx="825">
                  <c:v>8.2600000000000603E-2</c:v>
                </c:pt>
                <c:pt idx="826">
                  <c:v>8.2700000000000606E-2</c:v>
                </c:pt>
                <c:pt idx="827">
                  <c:v>8.2800000000000595E-2</c:v>
                </c:pt>
                <c:pt idx="828">
                  <c:v>8.2900000000000598E-2</c:v>
                </c:pt>
                <c:pt idx="829">
                  <c:v>8.3000000000000601E-2</c:v>
                </c:pt>
                <c:pt idx="830">
                  <c:v>8.3100000000000604E-2</c:v>
                </c:pt>
                <c:pt idx="831">
                  <c:v>8.3200000000000607E-2</c:v>
                </c:pt>
                <c:pt idx="832">
                  <c:v>8.3300000000000596E-2</c:v>
                </c:pt>
                <c:pt idx="833">
                  <c:v>8.3400000000000599E-2</c:v>
                </c:pt>
                <c:pt idx="834">
                  <c:v>8.3500000000000602E-2</c:v>
                </c:pt>
                <c:pt idx="835">
                  <c:v>8.3600000000000604E-2</c:v>
                </c:pt>
                <c:pt idx="836">
                  <c:v>8.3700000000000593E-2</c:v>
                </c:pt>
                <c:pt idx="837">
                  <c:v>8.3800000000000596E-2</c:v>
                </c:pt>
                <c:pt idx="838">
                  <c:v>8.3900000000000599E-2</c:v>
                </c:pt>
                <c:pt idx="839">
                  <c:v>8.4000000000000602E-2</c:v>
                </c:pt>
                <c:pt idx="840">
                  <c:v>8.4100000000000605E-2</c:v>
                </c:pt>
                <c:pt idx="841">
                  <c:v>8.4200000000000594E-2</c:v>
                </c:pt>
                <c:pt idx="842">
                  <c:v>8.4300000000000597E-2</c:v>
                </c:pt>
                <c:pt idx="843">
                  <c:v>8.4400000000000697E-2</c:v>
                </c:pt>
                <c:pt idx="844">
                  <c:v>8.45000000000007E-2</c:v>
                </c:pt>
                <c:pt idx="845">
                  <c:v>8.4600000000000702E-2</c:v>
                </c:pt>
                <c:pt idx="846">
                  <c:v>8.4700000000000705E-2</c:v>
                </c:pt>
                <c:pt idx="847">
                  <c:v>8.4800000000000694E-2</c:v>
                </c:pt>
                <c:pt idx="848">
                  <c:v>8.4900000000000697E-2</c:v>
                </c:pt>
                <c:pt idx="849">
                  <c:v>8.50000000000007E-2</c:v>
                </c:pt>
                <c:pt idx="850">
                  <c:v>8.5100000000000703E-2</c:v>
                </c:pt>
                <c:pt idx="851">
                  <c:v>8.5200000000000706E-2</c:v>
                </c:pt>
                <c:pt idx="852">
                  <c:v>8.5300000000000695E-2</c:v>
                </c:pt>
                <c:pt idx="853">
                  <c:v>8.5400000000000698E-2</c:v>
                </c:pt>
                <c:pt idx="854">
                  <c:v>8.55000000000007E-2</c:v>
                </c:pt>
                <c:pt idx="855">
                  <c:v>8.5600000000000703E-2</c:v>
                </c:pt>
                <c:pt idx="856">
                  <c:v>8.5700000000000706E-2</c:v>
                </c:pt>
                <c:pt idx="857">
                  <c:v>8.5800000000000695E-2</c:v>
                </c:pt>
                <c:pt idx="858">
                  <c:v>8.5900000000000698E-2</c:v>
                </c:pt>
                <c:pt idx="859">
                  <c:v>8.6000000000000701E-2</c:v>
                </c:pt>
                <c:pt idx="860">
                  <c:v>8.6100000000000704E-2</c:v>
                </c:pt>
                <c:pt idx="861">
                  <c:v>8.6200000000000707E-2</c:v>
                </c:pt>
                <c:pt idx="862">
                  <c:v>8.6300000000000696E-2</c:v>
                </c:pt>
                <c:pt idx="863">
                  <c:v>8.6400000000000698E-2</c:v>
                </c:pt>
                <c:pt idx="864">
                  <c:v>8.6500000000000701E-2</c:v>
                </c:pt>
                <c:pt idx="865">
                  <c:v>8.6600000000000704E-2</c:v>
                </c:pt>
                <c:pt idx="866">
                  <c:v>8.6700000000000693E-2</c:v>
                </c:pt>
                <c:pt idx="867">
                  <c:v>8.6800000000000696E-2</c:v>
                </c:pt>
                <c:pt idx="868">
                  <c:v>8.6900000000000699E-2</c:v>
                </c:pt>
                <c:pt idx="869">
                  <c:v>8.7000000000000702E-2</c:v>
                </c:pt>
                <c:pt idx="870">
                  <c:v>8.7100000000000705E-2</c:v>
                </c:pt>
                <c:pt idx="871">
                  <c:v>8.7200000000000694E-2</c:v>
                </c:pt>
                <c:pt idx="872">
                  <c:v>8.7300000000000696E-2</c:v>
                </c:pt>
                <c:pt idx="873">
                  <c:v>8.7400000000000699E-2</c:v>
                </c:pt>
                <c:pt idx="874">
                  <c:v>8.7500000000000702E-2</c:v>
                </c:pt>
                <c:pt idx="875">
                  <c:v>8.7600000000000705E-2</c:v>
                </c:pt>
                <c:pt idx="876">
                  <c:v>8.7700000000000694E-2</c:v>
                </c:pt>
                <c:pt idx="877">
                  <c:v>8.7800000000000697E-2</c:v>
                </c:pt>
                <c:pt idx="878">
                  <c:v>8.7900000000000797E-2</c:v>
                </c:pt>
                <c:pt idx="879">
                  <c:v>8.80000000000008E-2</c:v>
                </c:pt>
                <c:pt idx="880">
                  <c:v>8.8100000000000803E-2</c:v>
                </c:pt>
                <c:pt idx="881">
                  <c:v>8.8200000000000806E-2</c:v>
                </c:pt>
                <c:pt idx="882">
                  <c:v>8.8300000000000795E-2</c:v>
                </c:pt>
                <c:pt idx="883">
                  <c:v>8.8400000000000797E-2</c:v>
                </c:pt>
                <c:pt idx="884">
                  <c:v>8.85000000000008E-2</c:v>
                </c:pt>
                <c:pt idx="885">
                  <c:v>8.8600000000000803E-2</c:v>
                </c:pt>
                <c:pt idx="886">
                  <c:v>8.8700000000000806E-2</c:v>
                </c:pt>
                <c:pt idx="887">
                  <c:v>8.8800000000000795E-2</c:v>
                </c:pt>
                <c:pt idx="888">
                  <c:v>8.8900000000000798E-2</c:v>
                </c:pt>
                <c:pt idx="889">
                  <c:v>8.9000000000000801E-2</c:v>
                </c:pt>
                <c:pt idx="890">
                  <c:v>8.9100000000000804E-2</c:v>
                </c:pt>
                <c:pt idx="891">
                  <c:v>8.9200000000000806E-2</c:v>
                </c:pt>
                <c:pt idx="892">
                  <c:v>8.9300000000000795E-2</c:v>
                </c:pt>
                <c:pt idx="893">
                  <c:v>8.9400000000000798E-2</c:v>
                </c:pt>
                <c:pt idx="894">
                  <c:v>8.9500000000000801E-2</c:v>
                </c:pt>
                <c:pt idx="895">
                  <c:v>8.9600000000000804E-2</c:v>
                </c:pt>
                <c:pt idx="896">
                  <c:v>8.9700000000000807E-2</c:v>
                </c:pt>
                <c:pt idx="897">
                  <c:v>8.9800000000000796E-2</c:v>
                </c:pt>
                <c:pt idx="898">
                  <c:v>8.9900000000000799E-2</c:v>
                </c:pt>
                <c:pt idx="899">
                  <c:v>9.0000000000000802E-2</c:v>
                </c:pt>
                <c:pt idx="900">
                  <c:v>9.0100000000000804E-2</c:v>
                </c:pt>
                <c:pt idx="901">
                  <c:v>9.0200000000000793E-2</c:v>
                </c:pt>
                <c:pt idx="902">
                  <c:v>9.0300000000000796E-2</c:v>
                </c:pt>
                <c:pt idx="903">
                  <c:v>9.0400000000000799E-2</c:v>
                </c:pt>
                <c:pt idx="904">
                  <c:v>9.0500000000000802E-2</c:v>
                </c:pt>
                <c:pt idx="905">
                  <c:v>9.0600000000000805E-2</c:v>
                </c:pt>
                <c:pt idx="906">
                  <c:v>9.0700000000000794E-2</c:v>
                </c:pt>
                <c:pt idx="907">
                  <c:v>9.0800000000000797E-2</c:v>
                </c:pt>
                <c:pt idx="908">
                  <c:v>9.09000000000008E-2</c:v>
                </c:pt>
                <c:pt idx="909">
                  <c:v>9.1000000000000802E-2</c:v>
                </c:pt>
                <c:pt idx="910">
                  <c:v>9.1100000000000805E-2</c:v>
                </c:pt>
                <c:pt idx="911">
                  <c:v>9.1200000000000794E-2</c:v>
                </c:pt>
                <c:pt idx="912">
                  <c:v>9.1300000000000797E-2</c:v>
                </c:pt>
                <c:pt idx="913">
                  <c:v>9.1400000000000897E-2</c:v>
                </c:pt>
                <c:pt idx="914">
                  <c:v>9.15000000000009E-2</c:v>
                </c:pt>
                <c:pt idx="915">
                  <c:v>9.1600000000000903E-2</c:v>
                </c:pt>
                <c:pt idx="916">
                  <c:v>9.1700000000000906E-2</c:v>
                </c:pt>
                <c:pt idx="917">
                  <c:v>9.1800000000000895E-2</c:v>
                </c:pt>
                <c:pt idx="918">
                  <c:v>9.1900000000000898E-2</c:v>
                </c:pt>
                <c:pt idx="919">
                  <c:v>9.2000000000000901E-2</c:v>
                </c:pt>
                <c:pt idx="920">
                  <c:v>9.2100000000000903E-2</c:v>
                </c:pt>
                <c:pt idx="921">
                  <c:v>9.2200000000000906E-2</c:v>
                </c:pt>
                <c:pt idx="922">
                  <c:v>9.2300000000000895E-2</c:v>
                </c:pt>
                <c:pt idx="923">
                  <c:v>9.2400000000000898E-2</c:v>
                </c:pt>
                <c:pt idx="924">
                  <c:v>9.2500000000000901E-2</c:v>
                </c:pt>
                <c:pt idx="925">
                  <c:v>9.2600000000000904E-2</c:v>
                </c:pt>
                <c:pt idx="926">
                  <c:v>9.2700000000000907E-2</c:v>
                </c:pt>
                <c:pt idx="927">
                  <c:v>9.2800000000000896E-2</c:v>
                </c:pt>
                <c:pt idx="928">
                  <c:v>9.2900000000000899E-2</c:v>
                </c:pt>
                <c:pt idx="929">
                  <c:v>9.3000000000000901E-2</c:v>
                </c:pt>
                <c:pt idx="930">
                  <c:v>9.3100000000000904E-2</c:v>
                </c:pt>
                <c:pt idx="931">
                  <c:v>9.3200000000000893E-2</c:v>
                </c:pt>
                <c:pt idx="932">
                  <c:v>9.3300000000000896E-2</c:v>
                </c:pt>
                <c:pt idx="933">
                  <c:v>9.3400000000000899E-2</c:v>
                </c:pt>
                <c:pt idx="934">
                  <c:v>9.3500000000000902E-2</c:v>
                </c:pt>
                <c:pt idx="935">
                  <c:v>9.3600000000000905E-2</c:v>
                </c:pt>
                <c:pt idx="936">
                  <c:v>9.3700000000000894E-2</c:v>
                </c:pt>
                <c:pt idx="937">
                  <c:v>9.3800000000000897E-2</c:v>
                </c:pt>
                <c:pt idx="938">
                  <c:v>9.3900000000000899E-2</c:v>
                </c:pt>
                <c:pt idx="939">
                  <c:v>9.4000000000000902E-2</c:v>
                </c:pt>
                <c:pt idx="940">
                  <c:v>9.4100000000000905E-2</c:v>
                </c:pt>
                <c:pt idx="941">
                  <c:v>9.4200000000000894E-2</c:v>
                </c:pt>
                <c:pt idx="942">
                  <c:v>9.4300000000000897E-2</c:v>
                </c:pt>
                <c:pt idx="943">
                  <c:v>9.44000000000009E-2</c:v>
                </c:pt>
                <c:pt idx="944">
                  <c:v>9.4500000000000903E-2</c:v>
                </c:pt>
                <c:pt idx="945">
                  <c:v>9.4600000000000906E-2</c:v>
                </c:pt>
                <c:pt idx="946">
                  <c:v>9.4700000000000895E-2</c:v>
                </c:pt>
                <c:pt idx="947">
                  <c:v>9.4800000000000897E-2</c:v>
                </c:pt>
                <c:pt idx="948">
                  <c:v>9.4900000000000997E-2</c:v>
                </c:pt>
                <c:pt idx="949">
                  <c:v>9.5000000000001E-2</c:v>
                </c:pt>
                <c:pt idx="950">
                  <c:v>9.5100000000001003E-2</c:v>
                </c:pt>
                <c:pt idx="951">
                  <c:v>9.5200000000001006E-2</c:v>
                </c:pt>
                <c:pt idx="952">
                  <c:v>9.5300000000000995E-2</c:v>
                </c:pt>
                <c:pt idx="953">
                  <c:v>9.5400000000000998E-2</c:v>
                </c:pt>
                <c:pt idx="954">
                  <c:v>9.5500000000001001E-2</c:v>
                </c:pt>
                <c:pt idx="955">
                  <c:v>9.5600000000001004E-2</c:v>
                </c:pt>
                <c:pt idx="956">
                  <c:v>9.5700000000001006E-2</c:v>
                </c:pt>
                <c:pt idx="957">
                  <c:v>9.5800000000000995E-2</c:v>
                </c:pt>
                <c:pt idx="958">
                  <c:v>9.5900000000000998E-2</c:v>
                </c:pt>
                <c:pt idx="959">
                  <c:v>9.6000000000001001E-2</c:v>
                </c:pt>
                <c:pt idx="960">
                  <c:v>9.6100000000001004E-2</c:v>
                </c:pt>
                <c:pt idx="961">
                  <c:v>9.6200000000001007E-2</c:v>
                </c:pt>
                <c:pt idx="962">
                  <c:v>9.6300000000000996E-2</c:v>
                </c:pt>
                <c:pt idx="963">
                  <c:v>9.6400000000000999E-2</c:v>
                </c:pt>
                <c:pt idx="964">
                  <c:v>9.6500000000001002E-2</c:v>
                </c:pt>
                <c:pt idx="965">
                  <c:v>9.6600000000001005E-2</c:v>
                </c:pt>
                <c:pt idx="966">
                  <c:v>9.6700000000000993E-2</c:v>
                </c:pt>
                <c:pt idx="967">
                  <c:v>9.6800000000000996E-2</c:v>
                </c:pt>
                <c:pt idx="968">
                  <c:v>9.6900000000000999E-2</c:v>
                </c:pt>
                <c:pt idx="969">
                  <c:v>9.7000000000001002E-2</c:v>
                </c:pt>
                <c:pt idx="970">
                  <c:v>9.7100000000001005E-2</c:v>
                </c:pt>
                <c:pt idx="971">
                  <c:v>9.7200000000000994E-2</c:v>
                </c:pt>
                <c:pt idx="972">
                  <c:v>9.7300000000000997E-2</c:v>
                </c:pt>
                <c:pt idx="973">
                  <c:v>9.7400000000001E-2</c:v>
                </c:pt>
                <c:pt idx="974">
                  <c:v>9.7500000000001003E-2</c:v>
                </c:pt>
                <c:pt idx="975">
                  <c:v>9.7600000000001005E-2</c:v>
                </c:pt>
                <c:pt idx="976">
                  <c:v>9.7700000000000994E-2</c:v>
                </c:pt>
                <c:pt idx="977">
                  <c:v>9.7800000000000997E-2</c:v>
                </c:pt>
                <c:pt idx="978">
                  <c:v>9.7900000000001E-2</c:v>
                </c:pt>
                <c:pt idx="979">
                  <c:v>9.8000000000001003E-2</c:v>
                </c:pt>
                <c:pt idx="980">
                  <c:v>9.8100000000001006E-2</c:v>
                </c:pt>
                <c:pt idx="981">
                  <c:v>9.8200000000000995E-2</c:v>
                </c:pt>
                <c:pt idx="982">
                  <c:v>9.8300000000000998E-2</c:v>
                </c:pt>
                <c:pt idx="983">
                  <c:v>9.8400000000001098E-2</c:v>
                </c:pt>
                <c:pt idx="984">
                  <c:v>9.8500000000001101E-2</c:v>
                </c:pt>
                <c:pt idx="985">
                  <c:v>9.8600000000001103E-2</c:v>
                </c:pt>
                <c:pt idx="986">
                  <c:v>9.8700000000001106E-2</c:v>
                </c:pt>
                <c:pt idx="987">
                  <c:v>9.8800000000001095E-2</c:v>
                </c:pt>
                <c:pt idx="988">
                  <c:v>9.8900000000001098E-2</c:v>
                </c:pt>
                <c:pt idx="989">
                  <c:v>9.9000000000001101E-2</c:v>
                </c:pt>
                <c:pt idx="990">
                  <c:v>9.9100000000001104E-2</c:v>
                </c:pt>
                <c:pt idx="991">
                  <c:v>9.9200000000001107E-2</c:v>
                </c:pt>
                <c:pt idx="992">
                  <c:v>9.9300000000001096E-2</c:v>
                </c:pt>
                <c:pt idx="993">
                  <c:v>9.9400000000001099E-2</c:v>
                </c:pt>
                <c:pt idx="994">
                  <c:v>9.9500000000001101E-2</c:v>
                </c:pt>
                <c:pt idx="995">
                  <c:v>9.9600000000001104E-2</c:v>
                </c:pt>
                <c:pt idx="996">
                  <c:v>9.9700000000001093E-2</c:v>
                </c:pt>
                <c:pt idx="997">
                  <c:v>9.9800000000001096E-2</c:v>
                </c:pt>
                <c:pt idx="998">
                  <c:v>9.9900000000001099E-2</c:v>
                </c:pt>
                <c:pt idx="999">
                  <c:v>0.100000000000001</c:v>
                </c:pt>
                <c:pt idx="1000">
                  <c:v>0.10010000000000099</c:v>
                </c:pt>
                <c:pt idx="1001">
                  <c:v>0.100200000000001</c:v>
                </c:pt>
                <c:pt idx="1002">
                  <c:v>0.100300000000001</c:v>
                </c:pt>
                <c:pt idx="1003">
                  <c:v>0.100400000000001</c:v>
                </c:pt>
                <c:pt idx="1004">
                  <c:v>0.10050000000000101</c:v>
                </c:pt>
                <c:pt idx="1005">
                  <c:v>0.10059999999999999</c:v>
                </c:pt>
                <c:pt idx="1006">
                  <c:v>0.1007</c:v>
                </c:pt>
                <c:pt idx="1007">
                  <c:v>0.1008</c:v>
                </c:pt>
                <c:pt idx="1008">
                  <c:v>0.1009</c:v>
                </c:pt>
                <c:pt idx="1009">
                  <c:v>0.10100000000000001</c:v>
                </c:pt>
                <c:pt idx="1010">
                  <c:v>0.1011</c:v>
                </c:pt>
                <c:pt idx="1011">
                  <c:v>0.1012</c:v>
                </c:pt>
                <c:pt idx="1012">
                  <c:v>0.1013</c:v>
                </c:pt>
                <c:pt idx="1013">
                  <c:v>0.1014</c:v>
                </c:pt>
                <c:pt idx="1014">
                  <c:v>0.10150000000000001</c:v>
                </c:pt>
                <c:pt idx="1015">
                  <c:v>0.101599999999999</c:v>
                </c:pt>
                <c:pt idx="1016">
                  <c:v>0.101699999999999</c:v>
                </c:pt>
                <c:pt idx="1017">
                  <c:v>0.101799999999999</c:v>
                </c:pt>
                <c:pt idx="1018">
                  <c:v>0.10189999999999901</c:v>
                </c:pt>
                <c:pt idx="1019">
                  <c:v>0.10199999999999899</c:v>
                </c:pt>
                <c:pt idx="1020">
                  <c:v>0.102099999999999</c:v>
                </c:pt>
                <c:pt idx="1021">
                  <c:v>0.102199999999999</c:v>
                </c:pt>
                <c:pt idx="1022">
                  <c:v>0.102299999999999</c:v>
                </c:pt>
                <c:pt idx="1023">
                  <c:v>0.10239999999999901</c:v>
                </c:pt>
                <c:pt idx="1024">
                  <c:v>0.10249999999999899</c:v>
                </c:pt>
                <c:pt idx="1025">
                  <c:v>0.102599999999999</c:v>
                </c:pt>
                <c:pt idx="1026">
                  <c:v>0.102699999999998</c:v>
                </c:pt>
                <c:pt idx="1027">
                  <c:v>0.102799999999998</c:v>
                </c:pt>
                <c:pt idx="1028">
                  <c:v>0.10289999999999799</c:v>
                </c:pt>
                <c:pt idx="1029">
                  <c:v>0.102999999999998</c:v>
                </c:pt>
                <c:pt idx="1030">
                  <c:v>0.103099999999998</c:v>
                </c:pt>
                <c:pt idx="1031">
                  <c:v>0.103199999999998</c:v>
                </c:pt>
                <c:pt idx="1032">
                  <c:v>0.103299999999998</c:v>
                </c:pt>
                <c:pt idx="1033">
                  <c:v>0.10339999999999799</c:v>
                </c:pt>
                <c:pt idx="1034">
                  <c:v>0.103499999999998</c:v>
                </c:pt>
                <c:pt idx="1035">
                  <c:v>0.103599999999998</c:v>
                </c:pt>
                <c:pt idx="1036">
                  <c:v>0.103699999999998</c:v>
                </c:pt>
                <c:pt idx="1037">
                  <c:v>0.10379999999999701</c:v>
                </c:pt>
                <c:pt idx="1038">
                  <c:v>0.10389999999999699</c:v>
                </c:pt>
                <c:pt idx="1039">
                  <c:v>0.103999999999997</c:v>
                </c:pt>
                <c:pt idx="1040">
                  <c:v>0.104099999999997</c:v>
                </c:pt>
                <c:pt idx="1041">
                  <c:v>0.104199999999997</c:v>
                </c:pt>
                <c:pt idx="1042">
                  <c:v>0.10429999999999701</c:v>
                </c:pt>
                <c:pt idx="1043">
                  <c:v>0.104399999999997</c:v>
                </c:pt>
                <c:pt idx="1044">
                  <c:v>0.104499999999997</c:v>
                </c:pt>
                <c:pt idx="1045">
                  <c:v>0.104599999999997</c:v>
                </c:pt>
                <c:pt idx="1046">
                  <c:v>0.104699999999997</c:v>
                </c:pt>
                <c:pt idx="1047">
                  <c:v>0.10479999999999599</c:v>
                </c:pt>
                <c:pt idx="1048">
                  <c:v>0.104899999999996</c:v>
                </c:pt>
                <c:pt idx="1049">
                  <c:v>0.104999999999996</c:v>
                </c:pt>
                <c:pt idx="1050">
                  <c:v>0.105099999999996</c:v>
                </c:pt>
                <c:pt idx="1051">
                  <c:v>0.10519999999999601</c:v>
                </c:pt>
                <c:pt idx="1052">
                  <c:v>0.10529999999999599</c:v>
                </c:pt>
                <c:pt idx="1053">
                  <c:v>0.105399999999996</c:v>
                </c:pt>
                <c:pt idx="1054">
                  <c:v>0.105499999999996</c:v>
                </c:pt>
                <c:pt idx="1055">
                  <c:v>0.105599999999996</c:v>
                </c:pt>
                <c:pt idx="1056">
                  <c:v>0.10569999999999601</c:v>
                </c:pt>
                <c:pt idx="1057">
                  <c:v>0.10579999999999599</c:v>
                </c:pt>
                <c:pt idx="1058">
                  <c:v>0.105899999999995</c:v>
                </c:pt>
                <c:pt idx="1059">
                  <c:v>0.105999999999995</c:v>
                </c:pt>
                <c:pt idx="1060">
                  <c:v>0.106099999999995</c:v>
                </c:pt>
                <c:pt idx="1061">
                  <c:v>0.10619999999999501</c:v>
                </c:pt>
                <c:pt idx="1062">
                  <c:v>0.106299999999995</c:v>
                </c:pt>
                <c:pt idx="1063">
                  <c:v>0.106399999999995</c:v>
                </c:pt>
                <c:pt idx="1064">
                  <c:v>0.106499999999995</c:v>
                </c:pt>
                <c:pt idx="1065">
                  <c:v>0.106599999999995</c:v>
                </c:pt>
                <c:pt idx="1066">
                  <c:v>0.10669999999999499</c:v>
                </c:pt>
                <c:pt idx="1067">
                  <c:v>0.106799999999995</c:v>
                </c:pt>
                <c:pt idx="1068">
                  <c:v>0.106899999999994</c:v>
                </c:pt>
                <c:pt idx="1069">
                  <c:v>0.106999999999994</c:v>
                </c:pt>
                <c:pt idx="1070">
                  <c:v>0.10709999999999401</c:v>
                </c:pt>
                <c:pt idx="1071">
                  <c:v>0.10719999999999399</c:v>
                </c:pt>
                <c:pt idx="1072">
                  <c:v>0.107299999999994</c:v>
                </c:pt>
                <c:pt idx="1073">
                  <c:v>0.107399999999994</c:v>
                </c:pt>
                <c:pt idx="1074">
                  <c:v>0.107499999999994</c:v>
                </c:pt>
                <c:pt idx="1075">
                  <c:v>0.10759999999999401</c:v>
                </c:pt>
                <c:pt idx="1076">
                  <c:v>0.10769999999999399</c:v>
                </c:pt>
                <c:pt idx="1077">
                  <c:v>0.107799999999994</c:v>
                </c:pt>
                <c:pt idx="1078">
                  <c:v>0.107899999999994</c:v>
                </c:pt>
                <c:pt idx="1079">
                  <c:v>0.107999999999993</c:v>
                </c:pt>
                <c:pt idx="1080">
                  <c:v>0.10809999999999299</c:v>
                </c:pt>
                <c:pt idx="1081">
                  <c:v>0.108199999999993</c:v>
                </c:pt>
                <c:pt idx="1082">
                  <c:v>0.108299999999993</c:v>
                </c:pt>
                <c:pt idx="1083">
                  <c:v>0.108399999999993</c:v>
                </c:pt>
                <c:pt idx="1084">
                  <c:v>0.108499999999993</c:v>
                </c:pt>
                <c:pt idx="1085">
                  <c:v>0.10859999999999299</c:v>
                </c:pt>
                <c:pt idx="1086">
                  <c:v>0.108699999999993</c:v>
                </c:pt>
                <c:pt idx="1087">
                  <c:v>0.108799999999993</c:v>
                </c:pt>
                <c:pt idx="1088">
                  <c:v>0.108899999999993</c:v>
                </c:pt>
                <c:pt idx="1089">
                  <c:v>0.10899999999999301</c:v>
                </c:pt>
                <c:pt idx="1090">
                  <c:v>0.109099999999992</c:v>
                </c:pt>
                <c:pt idx="1091">
                  <c:v>0.109199999999992</c:v>
                </c:pt>
                <c:pt idx="1092">
                  <c:v>0.109299999999992</c:v>
                </c:pt>
                <c:pt idx="1093">
                  <c:v>0.109399999999992</c:v>
                </c:pt>
                <c:pt idx="1094">
                  <c:v>0.10949999999999201</c:v>
                </c:pt>
                <c:pt idx="1095">
                  <c:v>0.109599999999992</c:v>
                </c:pt>
                <c:pt idx="1096">
                  <c:v>0.109699999999992</c:v>
                </c:pt>
                <c:pt idx="1097">
                  <c:v>0.109799999999992</c:v>
                </c:pt>
                <c:pt idx="1098">
                  <c:v>0.109899999999992</c:v>
                </c:pt>
                <c:pt idx="1099">
                  <c:v>0.10999999999999199</c:v>
                </c:pt>
                <c:pt idx="1100">
                  <c:v>0.110099999999992</c:v>
                </c:pt>
                <c:pt idx="1101">
                  <c:v>0.110199999999992</c:v>
                </c:pt>
                <c:pt idx="1102">
                  <c:v>0.110299999999992</c:v>
                </c:pt>
                <c:pt idx="1103">
                  <c:v>0.110399999999992</c:v>
                </c:pt>
                <c:pt idx="1104">
                  <c:v>0.11049999999999199</c:v>
                </c:pt>
                <c:pt idx="1105">
                  <c:v>0.110599999999992</c:v>
                </c:pt>
                <c:pt idx="1106">
                  <c:v>0.110699999999992</c:v>
                </c:pt>
                <c:pt idx="1107">
                  <c:v>0.110799999999992</c:v>
                </c:pt>
                <c:pt idx="1108">
                  <c:v>0.110899999999992</c:v>
                </c:pt>
                <c:pt idx="1109">
                  <c:v>0.11099999999999199</c:v>
                </c:pt>
                <c:pt idx="1110">
                  <c:v>0.111099999999992</c:v>
                </c:pt>
                <c:pt idx="1111">
                  <c:v>0.111199999999992</c:v>
                </c:pt>
                <c:pt idx="1112">
                  <c:v>0.111299999999992</c:v>
                </c:pt>
                <c:pt idx="1113">
                  <c:v>0.11139999999999201</c:v>
                </c:pt>
                <c:pt idx="1114">
                  <c:v>0.11149999999999199</c:v>
                </c:pt>
                <c:pt idx="1115">
                  <c:v>0.111599999999992</c:v>
                </c:pt>
                <c:pt idx="1116">
                  <c:v>0.111699999999992</c:v>
                </c:pt>
                <c:pt idx="1117">
                  <c:v>0.111799999999992</c:v>
                </c:pt>
                <c:pt idx="1118">
                  <c:v>0.11189999999999201</c:v>
                </c:pt>
                <c:pt idx="1119">
                  <c:v>0.11199999999999199</c:v>
                </c:pt>
                <c:pt idx="1120">
                  <c:v>0.112099999999992</c:v>
                </c:pt>
                <c:pt idx="1121">
                  <c:v>0.112199999999992</c:v>
                </c:pt>
                <c:pt idx="1122">
                  <c:v>0.112299999999992</c:v>
                </c:pt>
                <c:pt idx="1123">
                  <c:v>0.11239999999999201</c:v>
                </c:pt>
                <c:pt idx="1124">
                  <c:v>0.112499999999992</c:v>
                </c:pt>
                <c:pt idx="1125">
                  <c:v>0.112599999999992</c:v>
                </c:pt>
                <c:pt idx="1126">
                  <c:v>0.112699999999992</c:v>
                </c:pt>
                <c:pt idx="1127">
                  <c:v>0.112799999999992</c:v>
                </c:pt>
                <c:pt idx="1128">
                  <c:v>0.11289999999999201</c:v>
                </c:pt>
                <c:pt idx="1129">
                  <c:v>0.112999999999992</c:v>
                </c:pt>
                <c:pt idx="1130">
                  <c:v>0.113099999999992</c:v>
                </c:pt>
                <c:pt idx="1131">
                  <c:v>0.113199999999992</c:v>
                </c:pt>
                <c:pt idx="1132">
                  <c:v>0.113299999999992</c:v>
                </c:pt>
                <c:pt idx="1133">
                  <c:v>0.11339999999999199</c:v>
                </c:pt>
                <c:pt idx="1134">
                  <c:v>0.113499999999992</c:v>
                </c:pt>
                <c:pt idx="1135">
                  <c:v>0.113599999999992</c:v>
                </c:pt>
                <c:pt idx="1136">
                  <c:v>0.113699999999992</c:v>
                </c:pt>
                <c:pt idx="1137">
                  <c:v>0.113799999999992</c:v>
                </c:pt>
                <c:pt idx="1138">
                  <c:v>0.11389999999999199</c:v>
                </c:pt>
                <c:pt idx="1139">
                  <c:v>0.113999999999992</c:v>
                </c:pt>
                <c:pt idx="1140">
                  <c:v>0.114099999999992</c:v>
                </c:pt>
                <c:pt idx="1141">
                  <c:v>0.114199999999992</c:v>
                </c:pt>
                <c:pt idx="1142">
                  <c:v>0.11429999999999201</c:v>
                </c:pt>
                <c:pt idx="1143">
                  <c:v>0.11439999999999199</c:v>
                </c:pt>
                <c:pt idx="1144">
                  <c:v>0.114499999999991</c:v>
                </c:pt>
                <c:pt idx="1145">
                  <c:v>0.114599999999991</c:v>
                </c:pt>
                <c:pt idx="1146">
                  <c:v>0.114699999999991</c:v>
                </c:pt>
                <c:pt idx="1147">
                  <c:v>0.11479999999999101</c:v>
                </c:pt>
                <c:pt idx="1148">
                  <c:v>0.114899999999991</c:v>
                </c:pt>
                <c:pt idx="1149">
                  <c:v>0.114999999999991</c:v>
                </c:pt>
                <c:pt idx="1150">
                  <c:v>0.115099999999991</c:v>
                </c:pt>
                <c:pt idx="1151">
                  <c:v>0.115199999999991</c:v>
                </c:pt>
                <c:pt idx="1152">
                  <c:v>0.11529999999999101</c:v>
                </c:pt>
                <c:pt idx="1153">
                  <c:v>0.115399999999991</c:v>
                </c:pt>
                <c:pt idx="1154">
                  <c:v>0.115499999999991</c:v>
                </c:pt>
                <c:pt idx="1155">
                  <c:v>0.115599999999991</c:v>
                </c:pt>
                <c:pt idx="1156">
                  <c:v>0.115699999999991</c:v>
                </c:pt>
                <c:pt idx="1157">
                  <c:v>0.11579999999999099</c:v>
                </c:pt>
                <c:pt idx="1158">
                  <c:v>0.115899999999991</c:v>
                </c:pt>
                <c:pt idx="1159">
                  <c:v>0.115999999999991</c:v>
                </c:pt>
                <c:pt idx="1160">
                  <c:v>0.116099999999991</c:v>
                </c:pt>
                <c:pt idx="1161">
                  <c:v>0.116199999999991</c:v>
                </c:pt>
                <c:pt idx="1162">
                  <c:v>0.11629999999999099</c:v>
                </c:pt>
                <c:pt idx="1163">
                  <c:v>0.116399999999991</c:v>
                </c:pt>
                <c:pt idx="1164">
                  <c:v>0.116499999999991</c:v>
                </c:pt>
                <c:pt idx="1165">
                  <c:v>0.116599999999991</c:v>
                </c:pt>
                <c:pt idx="1166">
                  <c:v>0.11669999999999101</c:v>
                </c:pt>
                <c:pt idx="1167">
                  <c:v>0.11679999999999099</c:v>
                </c:pt>
                <c:pt idx="1168">
                  <c:v>0.116899999999991</c:v>
                </c:pt>
                <c:pt idx="1169">
                  <c:v>0.116999999999991</c:v>
                </c:pt>
                <c:pt idx="1170">
                  <c:v>0.117099999999991</c:v>
                </c:pt>
                <c:pt idx="1171">
                  <c:v>0.11719999999999101</c:v>
                </c:pt>
                <c:pt idx="1172">
                  <c:v>0.11729999999999099</c:v>
                </c:pt>
                <c:pt idx="1173">
                  <c:v>0.117399999999991</c:v>
                </c:pt>
                <c:pt idx="1174">
                  <c:v>0.117499999999991</c:v>
                </c:pt>
                <c:pt idx="1175">
                  <c:v>0.117599999999991</c:v>
                </c:pt>
                <c:pt idx="1176">
                  <c:v>0.11769999999999101</c:v>
                </c:pt>
                <c:pt idx="1177">
                  <c:v>0.117799999999991</c:v>
                </c:pt>
                <c:pt idx="1178">
                  <c:v>0.117899999999991</c:v>
                </c:pt>
                <c:pt idx="1179">
                  <c:v>0.117999999999991</c:v>
                </c:pt>
                <c:pt idx="1180">
                  <c:v>0.118099999999991</c:v>
                </c:pt>
                <c:pt idx="1181">
                  <c:v>0.11819999999999101</c:v>
                </c:pt>
                <c:pt idx="1182">
                  <c:v>0.118299999999991</c:v>
                </c:pt>
                <c:pt idx="1183">
                  <c:v>0.118399999999991</c:v>
                </c:pt>
                <c:pt idx="1184">
                  <c:v>0.118499999999991</c:v>
                </c:pt>
                <c:pt idx="1185">
                  <c:v>0.118599999999991</c:v>
                </c:pt>
                <c:pt idx="1186">
                  <c:v>0.11869999999999099</c:v>
                </c:pt>
                <c:pt idx="1187">
                  <c:v>0.118799999999991</c:v>
                </c:pt>
                <c:pt idx="1188">
                  <c:v>0.118899999999991</c:v>
                </c:pt>
                <c:pt idx="1189">
                  <c:v>0.118999999999991</c:v>
                </c:pt>
                <c:pt idx="1190">
                  <c:v>0.119099999999991</c:v>
                </c:pt>
                <c:pt idx="1191">
                  <c:v>0.11919999999999099</c:v>
                </c:pt>
                <c:pt idx="1192">
                  <c:v>0.119299999999991</c:v>
                </c:pt>
                <c:pt idx="1193">
                  <c:v>0.119399999999991</c:v>
                </c:pt>
                <c:pt idx="1194">
                  <c:v>0.119499999999991</c:v>
                </c:pt>
                <c:pt idx="1195">
                  <c:v>0.11959999999999101</c:v>
                </c:pt>
                <c:pt idx="1196">
                  <c:v>0.11969999999999099</c:v>
                </c:pt>
                <c:pt idx="1197">
                  <c:v>0.119799999999991</c:v>
                </c:pt>
                <c:pt idx="1198">
                  <c:v>0.119899999999991</c:v>
                </c:pt>
                <c:pt idx="1199">
                  <c:v>0.119999999999991</c:v>
                </c:pt>
                <c:pt idx="1200">
                  <c:v>0.12009999999999101</c:v>
                </c:pt>
                <c:pt idx="1201">
                  <c:v>0.12019999999999099</c:v>
                </c:pt>
                <c:pt idx="1202">
                  <c:v>0.120299999999991</c:v>
                </c:pt>
                <c:pt idx="1203">
                  <c:v>0.120399999999991</c:v>
                </c:pt>
                <c:pt idx="1204">
                  <c:v>0.120499999999991</c:v>
                </c:pt>
                <c:pt idx="1205">
                  <c:v>0.12059999999999101</c:v>
                </c:pt>
                <c:pt idx="1206">
                  <c:v>0.120699999999991</c:v>
                </c:pt>
                <c:pt idx="1207">
                  <c:v>0.120799999999991</c:v>
                </c:pt>
                <c:pt idx="1208">
                  <c:v>0.120899999999991</c:v>
                </c:pt>
                <c:pt idx="1209">
                  <c:v>0.120999999999991</c:v>
                </c:pt>
                <c:pt idx="1210">
                  <c:v>0.12109999999999101</c:v>
                </c:pt>
                <c:pt idx="1211">
                  <c:v>0.121199999999991</c:v>
                </c:pt>
                <c:pt idx="1212">
                  <c:v>0.121299999999991</c:v>
                </c:pt>
                <c:pt idx="1213">
                  <c:v>0.121399999999991</c:v>
                </c:pt>
                <c:pt idx="1214">
                  <c:v>0.121499999999991</c:v>
                </c:pt>
                <c:pt idx="1215">
                  <c:v>0.12159999999999099</c:v>
                </c:pt>
                <c:pt idx="1216">
                  <c:v>0.121699999999991</c:v>
                </c:pt>
                <c:pt idx="1217">
                  <c:v>0.121799999999991</c:v>
                </c:pt>
                <c:pt idx="1218">
                  <c:v>0.121899999999991</c:v>
                </c:pt>
                <c:pt idx="1219">
                  <c:v>0.121999999999991</c:v>
                </c:pt>
                <c:pt idx="1220">
                  <c:v>0.12209999999999099</c:v>
                </c:pt>
                <c:pt idx="1221">
                  <c:v>0.122199999999991</c:v>
                </c:pt>
                <c:pt idx="1222">
                  <c:v>0.122299999999991</c:v>
                </c:pt>
                <c:pt idx="1223">
                  <c:v>0.122399999999991</c:v>
                </c:pt>
                <c:pt idx="1224">
                  <c:v>0.122499999999991</c:v>
                </c:pt>
                <c:pt idx="1225">
                  <c:v>0.12259999999999099</c:v>
                </c:pt>
                <c:pt idx="1226">
                  <c:v>0.122699999999991</c:v>
                </c:pt>
                <c:pt idx="1227">
                  <c:v>0.122799999999991</c:v>
                </c:pt>
                <c:pt idx="1228">
                  <c:v>0.122899999999991</c:v>
                </c:pt>
                <c:pt idx="1229">
                  <c:v>0.12299999999999101</c:v>
                </c:pt>
                <c:pt idx="1230">
                  <c:v>0.12309999999999099</c:v>
                </c:pt>
                <c:pt idx="1231">
                  <c:v>0.123199999999991</c:v>
                </c:pt>
                <c:pt idx="1232">
                  <c:v>0.123299999999991</c:v>
                </c:pt>
                <c:pt idx="1233">
                  <c:v>0.123399999999991</c:v>
                </c:pt>
                <c:pt idx="1234">
                  <c:v>0.12349999999999101</c:v>
                </c:pt>
                <c:pt idx="1235">
                  <c:v>0.12359999999999099</c:v>
                </c:pt>
                <c:pt idx="1236">
                  <c:v>0.12369999999999</c:v>
                </c:pt>
                <c:pt idx="1237">
                  <c:v>0.123799999999991</c:v>
                </c:pt>
                <c:pt idx="1238">
                  <c:v>0.123899999999991</c:v>
                </c:pt>
                <c:pt idx="1239">
                  <c:v>0.12399999999998999</c:v>
                </c:pt>
                <c:pt idx="1240">
                  <c:v>0.12409999999999</c:v>
                </c:pt>
                <c:pt idx="1241">
                  <c:v>0.12419999999999</c:v>
                </c:pt>
                <c:pt idx="1242">
                  <c:v>0.12429999999999</c:v>
                </c:pt>
                <c:pt idx="1243">
                  <c:v>0.12439999999999</c:v>
                </c:pt>
                <c:pt idx="1244">
                  <c:v>0.12449999999998999</c:v>
                </c:pt>
                <c:pt idx="1245">
                  <c:v>0.12459999999999</c:v>
                </c:pt>
                <c:pt idx="1246">
                  <c:v>0.12469999999999</c:v>
                </c:pt>
                <c:pt idx="1247">
                  <c:v>0.12479999999999</c:v>
                </c:pt>
                <c:pt idx="1248">
                  <c:v>0.12489999999999001</c:v>
                </c:pt>
                <c:pt idx="1249">
                  <c:v>0.12499999999998999</c:v>
                </c:pt>
                <c:pt idx="1250">
                  <c:v>0.12509999999999</c:v>
                </c:pt>
                <c:pt idx="1251">
                  <c:v>0.12519999999999001</c:v>
                </c:pt>
                <c:pt idx="1252">
                  <c:v>0.12529999999999</c:v>
                </c:pt>
                <c:pt idx="1253">
                  <c:v>0.12539999999998999</c:v>
                </c:pt>
                <c:pt idx="1254">
                  <c:v>0.12549999999999001</c:v>
                </c:pt>
                <c:pt idx="1255">
                  <c:v>0.12559999999999</c:v>
                </c:pt>
                <c:pt idx="1256">
                  <c:v>0.12569999999998999</c:v>
                </c:pt>
                <c:pt idx="1257">
                  <c:v>0.12579999999999</c:v>
                </c:pt>
                <c:pt idx="1258">
                  <c:v>0.12589999999998999</c:v>
                </c:pt>
                <c:pt idx="1259">
                  <c:v>0.12599999999999001</c:v>
                </c:pt>
                <c:pt idx="1260">
                  <c:v>0.12609999999999</c:v>
                </c:pt>
                <c:pt idx="1261">
                  <c:v>0.12619999999998999</c:v>
                </c:pt>
                <c:pt idx="1262">
                  <c:v>0.12629999999999</c:v>
                </c:pt>
                <c:pt idx="1263">
                  <c:v>0.12639999999998999</c:v>
                </c:pt>
                <c:pt idx="1264">
                  <c:v>0.12649999999999001</c:v>
                </c:pt>
                <c:pt idx="1265">
                  <c:v>0.12659999999999</c:v>
                </c:pt>
                <c:pt idx="1266">
                  <c:v>0.12669999999998999</c:v>
                </c:pt>
                <c:pt idx="1267">
                  <c:v>0.12679999999999</c:v>
                </c:pt>
                <c:pt idx="1268">
                  <c:v>0.12689999999998999</c:v>
                </c:pt>
                <c:pt idx="1269">
                  <c:v>0.12699999999999001</c:v>
                </c:pt>
                <c:pt idx="1270">
                  <c:v>0.12709999999999</c:v>
                </c:pt>
                <c:pt idx="1271">
                  <c:v>0.12719999999998999</c:v>
                </c:pt>
                <c:pt idx="1272">
                  <c:v>0.12729999999999</c:v>
                </c:pt>
                <c:pt idx="1273">
                  <c:v>0.12739999999998999</c:v>
                </c:pt>
                <c:pt idx="1274">
                  <c:v>0.12749999999999001</c:v>
                </c:pt>
                <c:pt idx="1275">
                  <c:v>0.12759999999999</c:v>
                </c:pt>
                <c:pt idx="1276">
                  <c:v>0.12769999999998999</c:v>
                </c:pt>
                <c:pt idx="1277">
                  <c:v>0.12779999999999</c:v>
                </c:pt>
                <c:pt idx="1278">
                  <c:v>0.12789999999998999</c:v>
                </c:pt>
                <c:pt idx="1279">
                  <c:v>0.12799999999999001</c:v>
                </c:pt>
                <c:pt idx="1280">
                  <c:v>0.12809999999999</c:v>
                </c:pt>
                <c:pt idx="1281">
                  <c:v>0.12819999999998999</c:v>
                </c:pt>
                <c:pt idx="1282">
                  <c:v>0.12829999999999001</c:v>
                </c:pt>
                <c:pt idx="1283">
                  <c:v>0.12839999999998999</c:v>
                </c:pt>
                <c:pt idx="1284">
                  <c:v>0.12849999999999001</c:v>
                </c:pt>
                <c:pt idx="1285">
                  <c:v>0.12859999999999</c:v>
                </c:pt>
                <c:pt idx="1286">
                  <c:v>0.12869999999998999</c:v>
                </c:pt>
                <c:pt idx="1287">
                  <c:v>0.12879999999999001</c:v>
                </c:pt>
                <c:pt idx="1288">
                  <c:v>0.12889999999998999</c:v>
                </c:pt>
                <c:pt idx="1289">
                  <c:v>0.12899999999999001</c:v>
                </c:pt>
                <c:pt idx="1290">
                  <c:v>0.12909999999999</c:v>
                </c:pt>
                <c:pt idx="1291">
                  <c:v>0.12919999999998999</c:v>
                </c:pt>
                <c:pt idx="1292">
                  <c:v>0.12929999999999001</c:v>
                </c:pt>
                <c:pt idx="1293">
                  <c:v>0.12939999999999</c:v>
                </c:pt>
                <c:pt idx="1294">
                  <c:v>0.12949999999999001</c:v>
                </c:pt>
                <c:pt idx="1295">
                  <c:v>0.12959999999999</c:v>
                </c:pt>
                <c:pt idx="1296">
                  <c:v>0.12969999999998999</c:v>
                </c:pt>
                <c:pt idx="1297">
                  <c:v>0.12979999999999001</c:v>
                </c:pt>
                <c:pt idx="1298">
                  <c:v>0.12989999999999</c:v>
                </c:pt>
                <c:pt idx="1299">
                  <c:v>0.12999999999999001</c:v>
                </c:pt>
                <c:pt idx="1300">
                  <c:v>0.13009999999999</c:v>
                </c:pt>
                <c:pt idx="1301">
                  <c:v>0.13019999999998999</c:v>
                </c:pt>
                <c:pt idx="1302">
                  <c:v>0.13029999999999001</c:v>
                </c:pt>
                <c:pt idx="1303">
                  <c:v>0.13039999999999</c:v>
                </c:pt>
                <c:pt idx="1304">
                  <c:v>0.13049999999999001</c:v>
                </c:pt>
                <c:pt idx="1305">
                  <c:v>0.13059999999999</c:v>
                </c:pt>
                <c:pt idx="1306">
                  <c:v>0.13069999999998999</c:v>
                </c:pt>
                <c:pt idx="1307">
                  <c:v>0.13079999999999001</c:v>
                </c:pt>
                <c:pt idx="1308">
                  <c:v>0.13089999999999</c:v>
                </c:pt>
                <c:pt idx="1309">
                  <c:v>0.13099999999999001</c:v>
                </c:pt>
                <c:pt idx="1310">
                  <c:v>0.13109999999999</c:v>
                </c:pt>
                <c:pt idx="1311">
                  <c:v>0.13119999999998999</c:v>
                </c:pt>
                <c:pt idx="1312">
                  <c:v>0.13129999999999001</c:v>
                </c:pt>
                <c:pt idx="1313">
                  <c:v>0.13139999999999</c:v>
                </c:pt>
                <c:pt idx="1314">
                  <c:v>0.13149999999999001</c:v>
                </c:pt>
                <c:pt idx="1315">
                  <c:v>0.13159999999999</c:v>
                </c:pt>
                <c:pt idx="1316">
                  <c:v>0.13169999999998999</c:v>
                </c:pt>
                <c:pt idx="1317">
                  <c:v>0.13179999999999001</c:v>
                </c:pt>
                <c:pt idx="1318">
                  <c:v>0.13189999999999</c:v>
                </c:pt>
                <c:pt idx="1319">
                  <c:v>0.13199999999998999</c:v>
                </c:pt>
                <c:pt idx="1320">
                  <c:v>0.13209999999999</c:v>
                </c:pt>
                <c:pt idx="1321">
                  <c:v>0.13219999999998899</c:v>
                </c:pt>
                <c:pt idx="1322">
                  <c:v>0.13229999999999001</c:v>
                </c:pt>
                <c:pt idx="1323">
                  <c:v>0.132399999999989</c:v>
                </c:pt>
                <c:pt idx="1324">
                  <c:v>0.13249999999998999</c:v>
                </c:pt>
                <c:pt idx="1325">
                  <c:v>0.13259999999999</c:v>
                </c:pt>
                <c:pt idx="1326">
                  <c:v>0.13269999999998899</c:v>
                </c:pt>
                <c:pt idx="1327">
                  <c:v>0.13279999999999001</c:v>
                </c:pt>
                <c:pt idx="1328">
                  <c:v>0.132899999999989</c:v>
                </c:pt>
                <c:pt idx="1329">
                  <c:v>0.13299999999998999</c:v>
                </c:pt>
                <c:pt idx="1330">
                  <c:v>0.133099999999989</c:v>
                </c:pt>
                <c:pt idx="1331">
                  <c:v>0.13319999999998899</c:v>
                </c:pt>
                <c:pt idx="1332">
                  <c:v>0.13329999999998901</c:v>
                </c:pt>
                <c:pt idx="1333">
                  <c:v>0.133399999999989</c:v>
                </c:pt>
                <c:pt idx="1334">
                  <c:v>0.13349999999998899</c:v>
                </c:pt>
                <c:pt idx="1335">
                  <c:v>0.13359999999998901</c:v>
                </c:pt>
                <c:pt idx="1336">
                  <c:v>0.13369999999998899</c:v>
                </c:pt>
                <c:pt idx="1337">
                  <c:v>0.13379999999998901</c:v>
                </c:pt>
                <c:pt idx="1338">
                  <c:v>0.133899999999989</c:v>
                </c:pt>
                <c:pt idx="1339">
                  <c:v>0.13399999999998899</c:v>
                </c:pt>
                <c:pt idx="1340">
                  <c:v>0.13409999999998901</c:v>
                </c:pt>
                <c:pt idx="1341">
                  <c:v>0.13419999999998899</c:v>
                </c:pt>
                <c:pt idx="1342">
                  <c:v>0.13429999999998901</c:v>
                </c:pt>
                <c:pt idx="1343">
                  <c:v>0.134399999999989</c:v>
                </c:pt>
                <c:pt idx="1344">
                  <c:v>0.13449999999998899</c:v>
                </c:pt>
                <c:pt idx="1345">
                  <c:v>0.13459999999998901</c:v>
                </c:pt>
                <c:pt idx="1346">
                  <c:v>0.134699999999989</c:v>
                </c:pt>
                <c:pt idx="1347">
                  <c:v>0.13479999999998901</c:v>
                </c:pt>
                <c:pt idx="1348">
                  <c:v>0.134899999999989</c:v>
                </c:pt>
                <c:pt idx="1349">
                  <c:v>0.13499999999998899</c:v>
                </c:pt>
                <c:pt idx="1350">
                  <c:v>0.13509999999998901</c:v>
                </c:pt>
                <c:pt idx="1351">
                  <c:v>0.135199999999989</c:v>
                </c:pt>
                <c:pt idx="1352">
                  <c:v>0.13529999999998901</c:v>
                </c:pt>
                <c:pt idx="1353">
                  <c:v>0.135399999999989</c:v>
                </c:pt>
                <c:pt idx="1354">
                  <c:v>0.13549999999998899</c:v>
                </c:pt>
                <c:pt idx="1355">
                  <c:v>0.13559999999998901</c:v>
                </c:pt>
                <c:pt idx="1356">
                  <c:v>0.135699999999989</c:v>
                </c:pt>
                <c:pt idx="1357">
                  <c:v>0.13579999999998901</c:v>
                </c:pt>
                <c:pt idx="1358">
                  <c:v>0.135899999999989</c:v>
                </c:pt>
                <c:pt idx="1359">
                  <c:v>0.13599999999998899</c:v>
                </c:pt>
                <c:pt idx="1360">
                  <c:v>0.13609999999998901</c:v>
                </c:pt>
                <c:pt idx="1361">
                  <c:v>0.136199999999989</c:v>
                </c:pt>
                <c:pt idx="1362">
                  <c:v>0.13629999999998901</c:v>
                </c:pt>
                <c:pt idx="1363">
                  <c:v>0.136399999999989</c:v>
                </c:pt>
                <c:pt idx="1364">
                  <c:v>0.13649999999998899</c:v>
                </c:pt>
                <c:pt idx="1365">
                  <c:v>0.13659999999998901</c:v>
                </c:pt>
                <c:pt idx="1366">
                  <c:v>0.136699999999989</c:v>
                </c:pt>
                <c:pt idx="1367">
                  <c:v>0.13679999999998901</c:v>
                </c:pt>
                <c:pt idx="1368">
                  <c:v>0.136899999999989</c:v>
                </c:pt>
                <c:pt idx="1369">
                  <c:v>0.13699999999998899</c:v>
                </c:pt>
                <c:pt idx="1370">
                  <c:v>0.13709999999998901</c:v>
                </c:pt>
                <c:pt idx="1371">
                  <c:v>0.137199999999989</c:v>
                </c:pt>
                <c:pt idx="1372">
                  <c:v>0.13729999999998899</c:v>
                </c:pt>
                <c:pt idx="1373">
                  <c:v>0.137399999999989</c:v>
                </c:pt>
                <c:pt idx="1374">
                  <c:v>0.13749999999998899</c:v>
                </c:pt>
                <c:pt idx="1375">
                  <c:v>0.13759999999998901</c:v>
                </c:pt>
                <c:pt idx="1376">
                  <c:v>0.137699999999989</c:v>
                </c:pt>
                <c:pt idx="1377">
                  <c:v>0.13779999999998899</c:v>
                </c:pt>
                <c:pt idx="1378">
                  <c:v>0.137899999999989</c:v>
                </c:pt>
                <c:pt idx="1379">
                  <c:v>0.13799999999998899</c:v>
                </c:pt>
                <c:pt idx="1380">
                  <c:v>0.13809999999998901</c:v>
                </c:pt>
                <c:pt idx="1381">
                  <c:v>0.138199999999989</c:v>
                </c:pt>
                <c:pt idx="1382">
                  <c:v>0.13829999999998899</c:v>
                </c:pt>
                <c:pt idx="1383">
                  <c:v>0.138399999999989</c:v>
                </c:pt>
                <c:pt idx="1384">
                  <c:v>0.13849999999998899</c:v>
                </c:pt>
                <c:pt idx="1385">
                  <c:v>0.13859999999998901</c:v>
                </c:pt>
                <c:pt idx="1386">
                  <c:v>0.138699999999989</c:v>
                </c:pt>
                <c:pt idx="1387">
                  <c:v>0.13879999999998899</c:v>
                </c:pt>
                <c:pt idx="1388">
                  <c:v>0.138899999999989</c:v>
                </c:pt>
                <c:pt idx="1389">
                  <c:v>0.13899999999998899</c:v>
                </c:pt>
                <c:pt idx="1390">
                  <c:v>0.13909999999998901</c:v>
                </c:pt>
                <c:pt idx="1391">
                  <c:v>0.139199999999989</c:v>
                </c:pt>
                <c:pt idx="1392">
                  <c:v>0.13929999999998899</c:v>
                </c:pt>
                <c:pt idx="1393">
                  <c:v>0.139399999999989</c:v>
                </c:pt>
                <c:pt idx="1394">
                  <c:v>0.13949999999998899</c:v>
                </c:pt>
                <c:pt idx="1395">
                  <c:v>0.13959999999998901</c:v>
                </c:pt>
                <c:pt idx="1396">
                  <c:v>0.139699999999989</c:v>
                </c:pt>
                <c:pt idx="1397">
                  <c:v>0.13979999999998899</c:v>
                </c:pt>
                <c:pt idx="1398">
                  <c:v>0.13989999999998901</c:v>
                </c:pt>
                <c:pt idx="1399">
                  <c:v>0.13999999999998899</c:v>
                </c:pt>
                <c:pt idx="1400">
                  <c:v>0.14009999999998901</c:v>
                </c:pt>
                <c:pt idx="1401">
                  <c:v>0.140199999999989</c:v>
                </c:pt>
                <c:pt idx="1402">
                  <c:v>0.14029999999998899</c:v>
                </c:pt>
                <c:pt idx="1403">
                  <c:v>0.14039999999998901</c:v>
                </c:pt>
                <c:pt idx="1404">
                  <c:v>0.14049999999998899</c:v>
                </c:pt>
                <c:pt idx="1405">
                  <c:v>0.14059999999998901</c:v>
                </c:pt>
                <c:pt idx="1406">
                  <c:v>0.140699999999989</c:v>
                </c:pt>
                <c:pt idx="1407">
                  <c:v>0.14079999999998899</c:v>
                </c:pt>
                <c:pt idx="1408">
                  <c:v>0.14089999999998901</c:v>
                </c:pt>
                <c:pt idx="1409">
                  <c:v>0.140999999999989</c:v>
                </c:pt>
                <c:pt idx="1410">
                  <c:v>0.14109999999998901</c:v>
                </c:pt>
                <c:pt idx="1411">
                  <c:v>0.141199999999989</c:v>
                </c:pt>
                <c:pt idx="1412">
                  <c:v>0.14129999999998799</c:v>
                </c:pt>
                <c:pt idx="1413">
                  <c:v>0.14139999999998901</c:v>
                </c:pt>
                <c:pt idx="1414">
                  <c:v>0.141499999999988</c:v>
                </c:pt>
                <c:pt idx="1415">
                  <c:v>0.14159999999998901</c:v>
                </c:pt>
                <c:pt idx="1416">
                  <c:v>0.141699999999989</c:v>
                </c:pt>
                <c:pt idx="1417">
                  <c:v>0.14179999999998799</c:v>
                </c:pt>
                <c:pt idx="1418">
                  <c:v>0.14189999999998901</c:v>
                </c:pt>
                <c:pt idx="1419">
                  <c:v>0.141999999999988</c:v>
                </c:pt>
                <c:pt idx="1420">
                  <c:v>0.14209999999998901</c:v>
                </c:pt>
                <c:pt idx="1421">
                  <c:v>0.142199999999988</c:v>
                </c:pt>
                <c:pt idx="1422">
                  <c:v>0.14229999999998799</c:v>
                </c:pt>
                <c:pt idx="1423">
                  <c:v>0.14239999999998801</c:v>
                </c:pt>
                <c:pt idx="1424">
                  <c:v>0.142499999999988</c:v>
                </c:pt>
                <c:pt idx="1425">
                  <c:v>0.14259999999998799</c:v>
                </c:pt>
                <c:pt idx="1426">
                  <c:v>0.142699999999988</c:v>
                </c:pt>
                <c:pt idx="1427">
                  <c:v>0.14279999999998799</c:v>
                </c:pt>
                <c:pt idx="1428">
                  <c:v>0.14289999999998801</c:v>
                </c:pt>
                <c:pt idx="1429">
                  <c:v>0.142999999999988</c:v>
                </c:pt>
                <c:pt idx="1430">
                  <c:v>0.14309999999998799</c:v>
                </c:pt>
                <c:pt idx="1431">
                  <c:v>0.143199999999988</c:v>
                </c:pt>
                <c:pt idx="1432">
                  <c:v>0.14329999999998799</c:v>
                </c:pt>
                <c:pt idx="1433">
                  <c:v>0.14339999999998801</c:v>
                </c:pt>
                <c:pt idx="1434">
                  <c:v>0.143499999999988</c:v>
                </c:pt>
                <c:pt idx="1435">
                  <c:v>0.14359999999998799</c:v>
                </c:pt>
                <c:pt idx="1436">
                  <c:v>0.143699999999988</c:v>
                </c:pt>
                <c:pt idx="1437">
                  <c:v>0.14379999999998799</c:v>
                </c:pt>
                <c:pt idx="1438">
                  <c:v>0.14389999999998801</c:v>
                </c:pt>
                <c:pt idx="1439">
                  <c:v>0.143999999999988</c:v>
                </c:pt>
                <c:pt idx="1440">
                  <c:v>0.14409999999998799</c:v>
                </c:pt>
                <c:pt idx="1441">
                  <c:v>0.144199999999988</c:v>
                </c:pt>
                <c:pt idx="1442">
                  <c:v>0.14429999999998799</c:v>
                </c:pt>
                <c:pt idx="1443">
                  <c:v>0.14439999999998801</c:v>
                </c:pt>
                <c:pt idx="1444">
                  <c:v>0.144499999999988</c:v>
                </c:pt>
                <c:pt idx="1445">
                  <c:v>0.14459999999998799</c:v>
                </c:pt>
                <c:pt idx="1446">
                  <c:v>0.144699999999988</c:v>
                </c:pt>
                <c:pt idx="1447">
                  <c:v>0.14479999999998799</c:v>
                </c:pt>
                <c:pt idx="1448">
                  <c:v>0.14489999999998801</c:v>
                </c:pt>
                <c:pt idx="1449">
                  <c:v>0.144999999999988</c:v>
                </c:pt>
                <c:pt idx="1450">
                  <c:v>0.14509999999998799</c:v>
                </c:pt>
                <c:pt idx="1451">
                  <c:v>0.14519999999998801</c:v>
                </c:pt>
                <c:pt idx="1452">
                  <c:v>0.14529999999998799</c:v>
                </c:pt>
                <c:pt idx="1453">
                  <c:v>0.14539999999998801</c:v>
                </c:pt>
                <c:pt idx="1454">
                  <c:v>0.145499999999988</c:v>
                </c:pt>
                <c:pt idx="1455">
                  <c:v>0.14559999999998799</c:v>
                </c:pt>
                <c:pt idx="1456">
                  <c:v>0.14569999999998801</c:v>
                </c:pt>
                <c:pt idx="1457">
                  <c:v>0.14579999999998799</c:v>
                </c:pt>
                <c:pt idx="1458">
                  <c:v>0.14589999999998801</c:v>
                </c:pt>
                <c:pt idx="1459">
                  <c:v>0.145999999999988</c:v>
                </c:pt>
                <c:pt idx="1460">
                  <c:v>0.14609999999998799</c:v>
                </c:pt>
                <c:pt idx="1461">
                  <c:v>0.14619999999998801</c:v>
                </c:pt>
                <c:pt idx="1462">
                  <c:v>0.146299999999988</c:v>
                </c:pt>
                <c:pt idx="1463">
                  <c:v>0.14639999999998801</c:v>
                </c:pt>
                <c:pt idx="1464">
                  <c:v>0.146499999999988</c:v>
                </c:pt>
                <c:pt idx="1465">
                  <c:v>0.14659999999998799</c:v>
                </c:pt>
                <c:pt idx="1466">
                  <c:v>0.14669999999998801</c:v>
                </c:pt>
                <c:pt idx="1467">
                  <c:v>0.146799999999988</c:v>
                </c:pt>
                <c:pt idx="1468">
                  <c:v>0.14689999999998801</c:v>
                </c:pt>
                <c:pt idx="1469">
                  <c:v>0.146999999999988</c:v>
                </c:pt>
                <c:pt idx="1470">
                  <c:v>0.14709999999998799</c:v>
                </c:pt>
                <c:pt idx="1471">
                  <c:v>0.14719999999998801</c:v>
                </c:pt>
                <c:pt idx="1472">
                  <c:v>0.147299999999988</c:v>
                </c:pt>
                <c:pt idx="1473">
                  <c:v>0.14739999999998801</c:v>
                </c:pt>
                <c:pt idx="1474">
                  <c:v>0.147499999999988</c:v>
                </c:pt>
                <c:pt idx="1475">
                  <c:v>0.14759999999998799</c:v>
                </c:pt>
                <c:pt idx="1476">
                  <c:v>0.14769999999998801</c:v>
                </c:pt>
                <c:pt idx="1477">
                  <c:v>0.147799999999988</c:v>
                </c:pt>
                <c:pt idx="1478">
                  <c:v>0.14789999999998801</c:v>
                </c:pt>
                <c:pt idx="1479">
                  <c:v>0.147999999999988</c:v>
                </c:pt>
                <c:pt idx="1480">
                  <c:v>0.14809999999998799</c:v>
                </c:pt>
                <c:pt idx="1481">
                  <c:v>0.14819999999998801</c:v>
                </c:pt>
                <c:pt idx="1482">
                  <c:v>0.148299999999988</c:v>
                </c:pt>
                <c:pt idx="1483">
                  <c:v>0.14839999999998801</c:v>
                </c:pt>
                <c:pt idx="1484">
                  <c:v>0.148499999999988</c:v>
                </c:pt>
                <c:pt idx="1485">
                  <c:v>0.14859999999998799</c:v>
                </c:pt>
                <c:pt idx="1486">
                  <c:v>0.14869999999998801</c:v>
                </c:pt>
                <c:pt idx="1487">
                  <c:v>0.148799999999988</c:v>
                </c:pt>
                <c:pt idx="1488">
                  <c:v>0.14889999999998799</c:v>
                </c:pt>
                <c:pt idx="1489">
                  <c:v>0.148999999999988</c:v>
                </c:pt>
                <c:pt idx="1490">
                  <c:v>0.14909999999998799</c:v>
                </c:pt>
                <c:pt idx="1491">
                  <c:v>0.14919999999998801</c:v>
                </c:pt>
                <c:pt idx="1492">
                  <c:v>0.149299999999988</c:v>
                </c:pt>
                <c:pt idx="1493">
                  <c:v>0.14939999999998799</c:v>
                </c:pt>
                <c:pt idx="1494">
                  <c:v>0.149499999999988</c:v>
                </c:pt>
                <c:pt idx="1495">
                  <c:v>0.14959999999998799</c:v>
                </c:pt>
                <c:pt idx="1496">
                  <c:v>0.14969999999998801</c:v>
                </c:pt>
                <c:pt idx="1497">
                  <c:v>0.149799999999988</c:v>
                </c:pt>
                <c:pt idx="1498">
                  <c:v>0.14989999999998799</c:v>
                </c:pt>
                <c:pt idx="1499">
                  <c:v>0.149999999999988</c:v>
                </c:pt>
                <c:pt idx="1500">
                  <c:v>0.15009999999998799</c:v>
                </c:pt>
                <c:pt idx="1501">
                  <c:v>0.15019999999998801</c:v>
                </c:pt>
                <c:pt idx="1502">
                  <c:v>0.150299999999988</c:v>
                </c:pt>
                <c:pt idx="1503">
                  <c:v>0.15039999999998699</c:v>
                </c:pt>
                <c:pt idx="1504">
                  <c:v>0.150499999999988</c:v>
                </c:pt>
                <c:pt idx="1505">
                  <c:v>0.15059999999998699</c:v>
                </c:pt>
                <c:pt idx="1506">
                  <c:v>0.15069999999998801</c:v>
                </c:pt>
                <c:pt idx="1507">
                  <c:v>0.150799999999987</c:v>
                </c:pt>
                <c:pt idx="1508">
                  <c:v>0.15089999999998699</c:v>
                </c:pt>
                <c:pt idx="1509">
                  <c:v>0.150999999999988</c:v>
                </c:pt>
                <c:pt idx="1510">
                  <c:v>0.15109999999998699</c:v>
                </c:pt>
                <c:pt idx="1511">
                  <c:v>0.15119999999998801</c:v>
                </c:pt>
                <c:pt idx="1512">
                  <c:v>0.151299999999987</c:v>
                </c:pt>
                <c:pt idx="1513">
                  <c:v>0.15139999999998699</c:v>
                </c:pt>
                <c:pt idx="1514">
                  <c:v>0.15149999999998701</c:v>
                </c:pt>
                <c:pt idx="1515">
                  <c:v>0.151599999999987</c:v>
                </c:pt>
                <c:pt idx="1516">
                  <c:v>0.15169999999998701</c:v>
                </c:pt>
                <c:pt idx="1517">
                  <c:v>0.151799999999987</c:v>
                </c:pt>
                <c:pt idx="1518">
                  <c:v>0.15189999999998699</c:v>
                </c:pt>
                <c:pt idx="1519">
                  <c:v>0.15199999999998701</c:v>
                </c:pt>
                <c:pt idx="1520">
                  <c:v>0.152099999999987</c:v>
                </c:pt>
                <c:pt idx="1521">
                  <c:v>0.15219999999998701</c:v>
                </c:pt>
                <c:pt idx="1522">
                  <c:v>0.152299999999987</c:v>
                </c:pt>
                <c:pt idx="1523">
                  <c:v>0.15239999999998699</c:v>
                </c:pt>
                <c:pt idx="1524">
                  <c:v>0.15249999999998701</c:v>
                </c:pt>
                <c:pt idx="1525">
                  <c:v>0.152599999999987</c:v>
                </c:pt>
                <c:pt idx="1526">
                  <c:v>0.15269999999998701</c:v>
                </c:pt>
                <c:pt idx="1527">
                  <c:v>0.152799999999987</c:v>
                </c:pt>
                <c:pt idx="1528">
                  <c:v>0.15289999999998699</c:v>
                </c:pt>
                <c:pt idx="1529">
                  <c:v>0.15299999999998701</c:v>
                </c:pt>
                <c:pt idx="1530">
                  <c:v>0.153099999999987</c:v>
                </c:pt>
                <c:pt idx="1531">
                  <c:v>0.15319999999998701</c:v>
                </c:pt>
                <c:pt idx="1532">
                  <c:v>0.153299999999987</c:v>
                </c:pt>
                <c:pt idx="1533">
                  <c:v>0.15339999999998699</c:v>
                </c:pt>
                <c:pt idx="1534">
                  <c:v>0.15349999999998701</c:v>
                </c:pt>
                <c:pt idx="1535">
                  <c:v>0.153599999999987</c:v>
                </c:pt>
                <c:pt idx="1536">
                  <c:v>0.15369999999998701</c:v>
                </c:pt>
                <c:pt idx="1537">
                  <c:v>0.153799999999987</c:v>
                </c:pt>
                <c:pt idx="1538">
                  <c:v>0.15389999999998699</c:v>
                </c:pt>
                <c:pt idx="1539">
                  <c:v>0.15399999999998701</c:v>
                </c:pt>
                <c:pt idx="1540">
                  <c:v>0.154099999999987</c:v>
                </c:pt>
                <c:pt idx="1541">
                  <c:v>0.15419999999998699</c:v>
                </c:pt>
                <c:pt idx="1542">
                  <c:v>0.154299999999987</c:v>
                </c:pt>
                <c:pt idx="1543">
                  <c:v>0.15439999999998699</c:v>
                </c:pt>
                <c:pt idx="1544">
                  <c:v>0.15449999999998701</c:v>
                </c:pt>
                <c:pt idx="1545">
                  <c:v>0.154599999999987</c:v>
                </c:pt>
                <c:pt idx="1546">
                  <c:v>0.15469999999998699</c:v>
                </c:pt>
                <c:pt idx="1547">
                  <c:v>0.154799999999987</c:v>
                </c:pt>
                <c:pt idx="1548">
                  <c:v>0.15489999999998699</c:v>
                </c:pt>
                <c:pt idx="1549">
                  <c:v>0.15499999999998701</c:v>
                </c:pt>
                <c:pt idx="1550">
                  <c:v>0.155099999999987</c:v>
                </c:pt>
                <c:pt idx="1551">
                  <c:v>0.15519999999998699</c:v>
                </c:pt>
                <c:pt idx="1552">
                  <c:v>0.155299999999987</c:v>
                </c:pt>
                <c:pt idx="1553">
                  <c:v>0.15539999999998699</c:v>
                </c:pt>
                <c:pt idx="1554">
                  <c:v>0.15549999999998701</c:v>
                </c:pt>
                <c:pt idx="1555">
                  <c:v>0.155599999999987</c:v>
                </c:pt>
                <c:pt idx="1556">
                  <c:v>0.15569999999998699</c:v>
                </c:pt>
                <c:pt idx="1557">
                  <c:v>0.155799999999987</c:v>
                </c:pt>
                <c:pt idx="1558">
                  <c:v>0.15589999999998699</c:v>
                </c:pt>
                <c:pt idx="1559">
                  <c:v>0.15599999999998701</c:v>
                </c:pt>
                <c:pt idx="1560">
                  <c:v>0.156099999999987</c:v>
                </c:pt>
                <c:pt idx="1561">
                  <c:v>0.15619999999998699</c:v>
                </c:pt>
                <c:pt idx="1562">
                  <c:v>0.156299999999987</c:v>
                </c:pt>
                <c:pt idx="1563">
                  <c:v>0.15639999999998699</c:v>
                </c:pt>
                <c:pt idx="1564">
                  <c:v>0.15649999999998701</c:v>
                </c:pt>
                <c:pt idx="1565">
                  <c:v>0.156599999999987</c:v>
                </c:pt>
                <c:pt idx="1566">
                  <c:v>0.15669999999998699</c:v>
                </c:pt>
                <c:pt idx="1567">
                  <c:v>0.15679999999998701</c:v>
                </c:pt>
                <c:pt idx="1568">
                  <c:v>0.15689999999998699</c:v>
                </c:pt>
                <c:pt idx="1569">
                  <c:v>0.15699999999998701</c:v>
                </c:pt>
                <c:pt idx="1570">
                  <c:v>0.157099999999987</c:v>
                </c:pt>
                <c:pt idx="1571">
                  <c:v>0.15719999999998699</c:v>
                </c:pt>
                <c:pt idx="1572">
                  <c:v>0.15729999999998701</c:v>
                </c:pt>
                <c:pt idx="1573">
                  <c:v>0.15739999999998699</c:v>
                </c:pt>
                <c:pt idx="1574">
                  <c:v>0.15749999999998701</c:v>
                </c:pt>
                <c:pt idx="1575">
                  <c:v>0.157599999999987</c:v>
                </c:pt>
                <c:pt idx="1576">
                  <c:v>0.15769999999998699</c:v>
                </c:pt>
                <c:pt idx="1577">
                  <c:v>0.15779999999998701</c:v>
                </c:pt>
                <c:pt idx="1578">
                  <c:v>0.157899999999987</c:v>
                </c:pt>
                <c:pt idx="1579">
                  <c:v>0.15799999999998701</c:v>
                </c:pt>
                <c:pt idx="1580">
                  <c:v>0.158099999999987</c:v>
                </c:pt>
                <c:pt idx="1581">
                  <c:v>0.15819999999998699</c:v>
                </c:pt>
                <c:pt idx="1582">
                  <c:v>0.15829999999998701</c:v>
                </c:pt>
                <c:pt idx="1583">
                  <c:v>0.158399999999987</c:v>
                </c:pt>
                <c:pt idx="1584">
                  <c:v>0.15849999999998701</c:v>
                </c:pt>
                <c:pt idx="1585">
                  <c:v>0.158599999999987</c:v>
                </c:pt>
                <c:pt idx="1586">
                  <c:v>0.15869999999998699</c:v>
                </c:pt>
                <c:pt idx="1587">
                  <c:v>0.15879999999998701</c:v>
                </c:pt>
                <c:pt idx="1588">
                  <c:v>0.158899999999987</c:v>
                </c:pt>
                <c:pt idx="1589">
                  <c:v>0.15899999999998701</c:v>
                </c:pt>
                <c:pt idx="1590">
                  <c:v>0.159099999999987</c:v>
                </c:pt>
                <c:pt idx="1591">
                  <c:v>0.15919999999998699</c:v>
                </c:pt>
                <c:pt idx="1592">
                  <c:v>0.15929999999998701</c:v>
                </c:pt>
                <c:pt idx="1593">
                  <c:v>0.159399999999986</c:v>
                </c:pt>
                <c:pt idx="1594">
                  <c:v>0.15949999999998701</c:v>
                </c:pt>
                <c:pt idx="1595">
                  <c:v>0.159599999999987</c:v>
                </c:pt>
                <c:pt idx="1596">
                  <c:v>0.15969999999998699</c:v>
                </c:pt>
                <c:pt idx="1597">
                  <c:v>0.15979999999998701</c:v>
                </c:pt>
                <c:pt idx="1598">
                  <c:v>0.159899999999986</c:v>
                </c:pt>
                <c:pt idx="1599">
                  <c:v>0.15999999999998701</c:v>
                </c:pt>
                <c:pt idx="1600">
                  <c:v>0.160099999999987</c:v>
                </c:pt>
                <c:pt idx="1601">
                  <c:v>0.16019999999998699</c:v>
                </c:pt>
                <c:pt idx="1602">
                  <c:v>0.16029999999998601</c:v>
                </c:pt>
                <c:pt idx="1603">
                  <c:v>0.160399999999986</c:v>
                </c:pt>
                <c:pt idx="1604">
                  <c:v>0.16049999999998599</c:v>
                </c:pt>
                <c:pt idx="1605">
                  <c:v>0.160599999999986</c:v>
                </c:pt>
                <c:pt idx="1606">
                  <c:v>0.16069999999998599</c:v>
                </c:pt>
                <c:pt idx="1607">
                  <c:v>0.16079999999998601</c:v>
                </c:pt>
                <c:pt idx="1608">
                  <c:v>0.160899999999986</c:v>
                </c:pt>
                <c:pt idx="1609">
                  <c:v>0.16099999999998599</c:v>
                </c:pt>
                <c:pt idx="1610">
                  <c:v>0.161099999999986</c:v>
                </c:pt>
                <c:pt idx="1611">
                  <c:v>0.16119999999998599</c:v>
                </c:pt>
                <c:pt idx="1612">
                  <c:v>0.16129999999998601</c:v>
                </c:pt>
                <c:pt idx="1613">
                  <c:v>0.161399999999986</c:v>
                </c:pt>
                <c:pt idx="1614">
                  <c:v>0.16149999999998599</c:v>
                </c:pt>
                <c:pt idx="1615">
                  <c:v>0.161599999999986</c:v>
                </c:pt>
                <c:pt idx="1616">
                  <c:v>0.16169999999998599</c:v>
                </c:pt>
                <c:pt idx="1617">
                  <c:v>0.16179999999998601</c:v>
                </c:pt>
                <c:pt idx="1618">
                  <c:v>0.161899999999986</c:v>
                </c:pt>
                <c:pt idx="1619">
                  <c:v>0.16199999999998599</c:v>
                </c:pt>
                <c:pt idx="1620">
                  <c:v>0.16209999999998601</c:v>
                </c:pt>
                <c:pt idx="1621">
                  <c:v>0.16219999999998599</c:v>
                </c:pt>
                <c:pt idx="1622">
                  <c:v>0.16229999999998601</c:v>
                </c:pt>
                <c:pt idx="1623">
                  <c:v>0.162399999999986</c:v>
                </c:pt>
                <c:pt idx="1624">
                  <c:v>0.16249999999998599</c:v>
                </c:pt>
                <c:pt idx="1625">
                  <c:v>0.16259999999998601</c:v>
                </c:pt>
                <c:pt idx="1626">
                  <c:v>0.16269999999998599</c:v>
                </c:pt>
                <c:pt idx="1627">
                  <c:v>0.16279999999998601</c:v>
                </c:pt>
                <c:pt idx="1628">
                  <c:v>0.162899999999986</c:v>
                </c:pt>
                <c:pt idx="1629">
                  <c:v>0.16299999999998599</c:v>
                </c:pt>
                <c:pt idx="1630">
                  <c:v>0.16309999999998601</c:v>
                </c:pt>
                <c:pt idx="1631">
                  <c:v>0.163199999999986</c:v>
                </c:pt>
                <c:pt idx="1632">
                  <c:v>0.16329999999998601</c:v>
                </c:pt>
                <c:pt idx="1633">
                  <c:v>0.163399999999986</c:v>
                </c:pt>
                <c:pt idx="1634">
                  <c:v>0.16349999999998599</c:v>
                </c:pt>
                <c:pt idx="1635">
                  <c:v>0.16359999999998601</c:v>
                </c:pt>
                <c:pt idx="1636">
                  <c:v>0.163699999999986</c:v>
                </c:pt>
                <c:pt idx="1637">
                  <c:v>0.16379999999998601</c:v>
                </c:pt>
                <c:pt idx="1638">
                  <c:v>0.163899999999986</c:v>
                </c:pt>
                <c:pt idx="1639">
                  <c:v>0.16399999999998599</c:v>
                </c:pt>
                <c:pt idx="1640">
                  <c:v>0.16409999999998601</c:v>
                </c:pt>
                <c:pt idx="1641">
                  <c:v>0.164199999999986</c:v>
                </c:pt>
                <c:pt idx="1642">
                  <c:v>0.16429999999998601</c:v>
                </c:pt>
                <c:pt idx="1643">
                  <c:v>0.164399999999986</c:v>
                </c:pt>
                <c:pt idx="1644">
                  <c:v>0.16449999999998599</c:v>
                </c:pt>
                <c:pt idx="1645">
                  <c:v>0.16459999999998601</c:v>
                </c:pt>
                <c:pt idx="1646">
                  <c:v>0.164699999999986</c:v>
                </c:pt>
                <c:pt idx="1647">
                  <c:v>0.16479999999998601</c:v>
                </c:pt>
                <c:pt idx="1648">
                  <c:v>0.164899999999986</c:v>
                </c:pt>
                <c:pt idx="1649">
                  <c:v>0.16499999999998599</c:v>
                </c:pt>
                <c:pt idx="1650">
                  <c:v>0.16509999999998601</c:v>
                </c:pt>
                <c:pt idx="1651">
                  <c:v>0.165199999999986</c:v>
                </c:pt>
                <c:pt idx="1652">
                  <c:v>0.16529999999998601</c:v>
                </c:pt>
                <c:pt idx="1653">
                  <c:v>0.165399999999986</c:v>
                </c:pt>
                <c:pt idx="1654">
                  <c:v>0.16549999999998599</c:v>
                </c:pt>
                <c:pt idx="1655">
                  <c:v>0.16559999999998601</c:v>
                </c:pt>
                <c:pt idx="1656">
                  <c:v>0.165699999999986</c:v>
                </c:pt>
                <c:pt idx="1657">
                  <c:v>0.16579999999998599</c:v>
                </c:pt>
                <c:pt idx="1658">
                  <c:v>0.165899999999986</c:v>
                </c:pt>
                <c:pt idx="1659">
                  <c:v>0.16599999999998599</c:v>
                </c:pt>
                <c:pt idx="1660">
                  <c:v>0.16609999999998601</c:v>
                </c:pt>
                <c:pt idx="1661">
                  <c:v>0.166199999999986</c:v>
                </c:pt>
                <c:pt idx="1662">
                  <c:v>0.16629999999998599</c:v>
                </c:pt>
                <c:pt idx="1663">
                  <c:v>0.166399999999986</c:v>
                </c:pt>
                <c:pt idx="1664">
                  <c:v>0.16649999999998599</c:v>
                </c:pt>
                <c:pt idx="1665">
                  <c:v>0.16659999999998601</c:v>
                </c:pt>
                <c:pt idx="1666">
                  <c:v>0.166699999999986</c:v>
                </c:pt>
                <c:pt idx="1667">
                  <c:v>0.16679999999998599</c:v>
                </c:pt>
                <c:pt idx="1668">
                  <c:v>0.166899999999986</c:v>
                </c:pt>
                <c:pt idx="1669">
                  <c:v>0.16699999999998599</c:v>
                </c:pt>
                <c:pt idx="1670">
                  <c:v>0.16709999999998601</c:v>
                </c:pt>
                <c:pt idx="1671">
                  <c:v>0.167199999999986</c:v>
                </c:pt>
                <c:pt idx="1672">
                  <c:v>0.16729999999998599</c:v>
                </c:pt>
                <c:pt idx="1673">
                  <c:v>0.167399999999986</c:v>
                </c:pt>
                <c:pt idx="1674">
                  <c:v>0.16749999999998599</c:v>
                </c:pt>
                <c:pt idx="1675">
                  <c:v>0.16759999999998601</c:v>
                </c:pt>
                <c:pt idx="1676">
                  <c:v>0.167699999999986</c:v>
                </c:pt>
                <c:pt idx="1677">
                  <c:v>0.16779999999998599</c:v>
                </c:pt>
                <c:pt idx="1678">
                  <c:v>0.167899999999986</c:v>
                </c:pt>
                <c:pt idx="1679">
                  <c:v>0.16799999999998599</c:v>
                </c:pt>
                <c:pt idx="1680">
                  <c:v>0.16809999999998601</c:v>
                </c:pt>
                <c:pt idx="1681">
                  <c:v>0.168199999999986</c:v>
                </c:pt>
                <c:pt idx="1682">
                  <c:v>0.16829999999998599</c:v>
                </c:pt>
                <c:pt idx="1683">
                  <c:v>0.16839999999998601</c:v>
                </c:pt>
                <c:pt idx="1684">
                  <c:v>0.168499999999985</c:v>
                </c:pt>
                <c:pt idx="1685">
                  <c:v>0.16859999999998601</c:v>
                </c:pt>
                <c:pt idx="1686">
                  <c:v>0.168699999999986</c:v>
                </c:pt>
                <c:pt idx="1687">
                  <c:v>0.16879999999998599</c:v>
                </c:pt>
                <c:pt idx="1688">
                  <c:v>0.16889999999998601</c:v>
                </c:pt>
                <c:pt idx="1689">
                  <c:v>0.168999999999985</c:v>
                </c:pt>
                <c:pt idx="1690">
                  <c:v>0.16909999999998601</c:v>
                </c:pt>
                <c:pt idx="1691">
                  <c:v>0.169199999999986</c:v>
                </c:pt>
                <c:pt idx="1692">
                  <c:v>0.16929999999998599</c:v>
                </c:pt>
                <c:pt idx="1693">
                  <c:v>0.16939999999998501</c:v>
                </c:pt>
                <c:pt idx="1694">
                  <c:v>0.169499999999985</c:v>
                </c:pt>
                <c:pt idx="1695">
                  <c:v>0.16959999999998501</c:v>
                </c:pt>
                <c:pt idx="1696">
                  <c:v>0.169699999999985</c:v>
                </c:pt>
                <c:pt idx="1697">
                  <c:v>0.16979999999998499</c:v>
                </c:pt>
                <c:pt idx="1698">
                  <c:v>0.16989999999998501</c:v>
                </c:pt>
                <c:pt idx="1699">
                  <c:v>0.169999999999985</c:v>
                </c:pt>
                <c:pt idx="1700">
                  <c:v>0.17009999999998501</c:v>
                </c:pt>
                <c:pt idx="1701">
                  <c:v>0.170199999999985</c:v>
                </c:pt>
                <c:pt idx="1702">
                  <c:v>0.17029999999998499</c:v>
                </c:pt>
                <c:pt idx="1703">
                  <c:v>0.17039999999998501</c:v>
                </c:pt>
                <c:pt idx="1704">
                  <c:v>0.170499999999985</c:v>
                </c:pt>
                <c:pt idx="1705">
                  <c:v>0.17059999999998501</c:v>
                </c:pt>
                <c:pt idx="1706">
                  <c:v>0.170699999999985</c:v>
                </c:pt>
                <c:pt idx="1707">
                  <c:v>0.17079999999998499</c:v>
                </c:pt>
                <c:pt idx="1708">
                  <c:v>0.17089999999998501</c:v>
                </c:pt>
                <c:pt idx="1709">
                  <c:v>0.170999999999985</c:v>
                </c:pt>
                <c:pt idx="1710">
                  <c:v>0.17109999999998499</c:v>
                </c:pt>
                <c:pt idx="1711">
                  <c:v>0.171199999999985</c:v>
                </c:pt>
                <c:pt idx="1712">
                  <c:v>0.17129999999998499</c:v>
                </c:pt>
                <c:pt idx="1713">
                  <c:v>0.17139999999998501</c:v>
                </c:pt>
                <c:pt idx="1714">
                  <c:v>0.171499999999985</c:v>
                </c:pt>
                <c:pt idx="1715">
                  <c:v>0.17159999999998499</c:v>
                </c:pt>
                <c:pt idx="1716">
                  <c:v>0.171699999999985</c:v>
                </c:pt>
                <c:pt idx="1717">
                  <c:v>0.17179999999998499</c:v>
                </c:pt>
                <c:pt idx="1718">
                  <c:v>0.17189999999998501</c:v>
                </c:pt>
                <c:pt idx="1719">
                  <c:v>0.171999999999985</c:v>
                </c:pt>
                <c:pt idx="1720">
                  <c:v>0.17209999999998499</c:v>
                </c:pt>
                <c:pt idx="1721">
                  <c:v>0.172199999999985</c:v>
                </c:pt>
                <c:pt idx="1722">
                  <c:v>0.17229999999998499</c:v>
                </c:pt>
                <c:pt idx="1723">
                  <c:v>0.17239999999998501</c:v>
                </c:pt>
                <c:pt idx="1724">
                  <c:v>0.172499999999985</c:v>
                </c:pt>
                <c:pt idx="1725">
                  <c:v>0.17259999999998499</c:v>
                </c:pt>
                <c:pt idx="1726">
                  <c:v>0.172699999999985</c:v>
                </c:pt>
                <c:pt idx="1727">
                  <c:v>0.17279999999998499</c:v>
                </c:pt>
                <c:pt idx="1728">
                  <c:v>0.17289999999998501</c:v>
                </c:pt>
                <c:pt idx="1729">
                  <c:v>0.172999999999985</c:v>
                </c:pt>
                <c:pt idx="1730">
                  <c:v>0.17309999999998499</c:v>
                </c:pt>
                <c:pt idx="1731">
                  <c:v>0.173199999999985</c:v>
                </c:pt>
                <c:pt idx="1732">
                  <c:v>0.17329999999998499</c:v>
                </c:pt>
                <c:pt idx="1733">
                  <c:v>0.17339999999998501</c:v>
                </c:pt>
                <c:pt idx="1734">
                  <c:v>0.173499999999985</c:v>
                </c:pt>
                <c:pt idx="1735">
                  <c:v>0.17359999999998499</c:v>
                </c:pt>
                <c:pt idx="1736">
                  <c:v>0.17369999999998501</c:v>
                </c:pt>
                <c:pt idx="1737">
                  <c:v>0.17379999999998499</c:v>
                </c:pt>
                <c:pt idx="1738">
                  <c:v>0.17389999999998501</c:v>
                </c:pt>
                <c:pt idx="1739">
                  <c:v>0.173999999999985</c:v>
                </c:pt>
                <c:pt idx="1740">
                  <c:v>0.17409999999998499</c:v>
                </c:pt>
                <c:pt idx="1741">
                  <c:v>0.17419999999998501</c:v>
                </c:pt>
                <c:pt idx="1742">
                  <c:v>0.17429999999998499</c:v>
                </c:pt>
                <c:pt idx="1743">
                  <c:v>0.17439999999998501</c:v>
                </c:pt>
                <c:pt idx="1744">
                  <c:v>0.174499999999985</c:v>
                </c:pt>
                <c:pt idx="1745">
                  <c:v>0.17459999999998499</c:v>
                </c:pt>
                <c:pt idx="1746">
                  <c:v>0.17469999999998501</c:v>
                </c:pt>
                <c:pt idx="1747">
                  <c:v>0.174799999999985</c:v>
                </c:pt>
                <c:pt idx="1748">
                  <c:v>0.17489999999998501</c:v>
                </c:pt>
                <c:pt idx="1749">
                  <c:v>0.174999999999985</c:v>
                </c:pt>
                <c:pt idx="1750">
                  <c:v>0.17509999999998499</c:v>
                </c:pt>
                <c:pt idx="1751">
                  <c:v>0.17519999999998501</c:v>
                </c:pt>
                <c:pt idx="1752">
                  <c:v>0.175299999999985</c:v>
                </c:pt>
                <c:pt idx="1753">
                  <c:v>0.17539999999998501</c:v>
                </c:pt>
                <c:pt idx="1754">
                  <c:v>0.175499999999985</c:v>
                </c:pt>
                <c:pt idx="1755">
                  <c:v>0.17559999999998499</c:v>
                </c:pt>
                <c:pt idx="1756">
                  <c:v>0.17569999999998501</c:v>
                </c:pt>
                <c:pt idx="1757">
                  <c:v>0.175799999999985</c:v>
                </c:pt>
                <c:pt idx="1758">
                  <c:v>0.17589999999998501</c:v>
                </c:pt>
                <c:pt idx="1759">
                  <c:v>0.175999999999985</c:v>
                </c:pt>
                <c:pt idx="1760">
                  <c:v>0.17609999999998499</c:v>
                </c:pt>
                <c:pt idx="1761">
                  <c:v>0.17619999999998501</c:v>
                </c:pt>
                <c:pt idx="1762">
                  <c:v>0.176299999999985</c:v>
                </c:pt>
                <c:pt idx="1763">
                  <c:v>0.17639999999998501</c:v>
                </c:pt>
                <c:pt idx="1764">
                  <c:v>0.176499999999985</c:v>
                </c:pt>
                <c:pt idx="1765">
                  <c:v>0.17659999999998499</c:v>
                </c:pt>
                <c:pt idx="1766">
                  <c:v>0.17669999999998501</c:v>
                </c:pt>
                <c:pt idx="1767">
                  <c:v>0.176799999999985</c:v>
                </c:pt>
                <c:pt idx="1768">
                  <c:v>0.17689999999998501</c:v>
                </c:pt>
                <c:pt idx="1769">
                  <c:v>0.176999999999985</c:v>
                </c:pt>
                <c:pt idx="1770">
                  <c:v>0.17709999999998499</c:v>
                </c:pt>
                <c:pt idx="1771">
                  <c:v>0.17719999999998501</c:v>
                </c:pt>
                <c:pt idx="1772">
                  <c:v>0.177299999999985</c:v>
                </c:pt>
                <c:pt idx="1773">
                  <c:v>0.17739999999998499</c:v>
                </c:pt>
                <c:pt idx="1774">
                  <c:v>0.177499999999985</c:v>
                </c:pt>
                <c:pt idx="1775">
                  <c:v>0.17759999999998399</c:v>
                </c:pt>
                <c:pt idx="1776">
                  <c:v>0.17769999999998501</c:v>
                </c:pt>
                <c:pt idx="1777">
                  <c:v>0.177799999999984</c:v>
                </c:pt>
                <c:pt idx="1778">
                  <c:v>0.17789999999998499</c:v>
                </c:pt>
                <c:pt idx="1779">
                  <c:v>0.177999999999985</c:v>
                </c:pt>
                <c:pt idx="1780">
                  <c:v>0.17809999999998399</c:v>
                </c:pt>
                <c:pt idx="1781">
                  <c:v>0.17819999999998501</c:v>
                </c:pt>
                <c:pt idx="1782">
                  <c:v>0.178299999999984</c:v>
                </c:pt>
                <c:pt idx="1783">
                  <c:v>0.17839999999998499</c:v>
                </c:pt>
                <c:pt idx="1784">
                  <c:v>0.178499999999984</c:v>
                </c:pt>
                <c:pt idx="1785">
                  <c:v>0.17859999999998399</c:v>
                </c:pt>
                <c:pt idx="1786">
                  <c:v>0.17869999999998401</c:v>
                </c:pt>
                <c:pt idx="1787">
                  <c:v>0.178799999999984</c:v>
                </c:pt>
                <c:pt idx="1788">
                  <c:v>0.17889999999998399</c:v>
                </c:pt>
                <c:pt idx="1789">
                  <c:v>0.17899999999998401</c:v>
                </c:pt>
                <c:pt idx="1790">
                  <c:v>0.17909999999998399</c:v>
                </c:pt>
                <c:pt idx="1791">
                  <c:v>0.17919999999998401</c:v>
                </c:pt>
                <c:pt idx="1792">
                  <c:v>0.179299999999984</c:v>
                </c:pt>
                <c:pt idx="1793">
                  <c:v>0.17939999999998399</c:v>
                </c:pt>
                <c:pt idx="1794">
                  <c:v>0.17949999999998401</c:v>
                </c:pt>
                <c:pt idx="1795">
                  <c:v>0.17959999999998399</c:v>
                </c:pt>
                <c:pt idx="1796">
                  <c:v>0.17969999999998401</c:v>
                </c:pt>
                <c:pt idx="1797">
                  <c:v>0.179799999999984</c:v>
                </c:pt>
                <c:pt idx="1798">
                  <c:v>0.17989999999998399</c:v>
                </c:pt>
                <c:pt idx="1799">
                  <c:v>0.17999999999998401</c:v>
                </c:pt>
                <c:pt idx="1800">
                  <c:v>0.180099999999984</c:v>
                </c:pt>
                <c:pt idx="1801">
                  <c:v>0.18019999999998401</c:v>
                </c:pt>
                <c:pt idx="1802">
                  <c:v>0.180299999999984</c:v>
                </c:pt>
                <c:pt idx="1803">
                  <c:v>0.18039999999998399</c:v>
                </c:pt>
                <c:pt idx="1804">
                  <c:v>0.18049999999998401</c:v>
                </c:pt>
                <c:pt idx="1805">
                  <c:v>0.180599999999984</c:v>
                </c:pt>
                <c:pt idx="1806">
                  <c:v>0.18069999999998401</c:v>
                </c:pt>
                <c:pt idx="1807">
                  <c:v>0.180799999999984</c:v>
                </c:pt>
                <c:pt idx="1808">
                  <c:v>0.18089999999998399</c:v>
                </c:pt>
                <c:pt idx="1809">
                  <c:v>0.18099999999998401</c:v>
                </c:pt>
                <c:pt idx="1810">
                  <c:v>0.181099999999984</c:v>
                </c:pt>
                <c:pt idx="1811">
                  <c:v>0.18119999999998401</c:v>
                </c:pt>
                <c:pt idx="1812">
                  <c:v>0.181299999999984</c:v>
                </c:pt>
                <c:pt idx="1813">
                  <c:v>0.18139999999998399</c:v>
                </c:pt>
                <c:pt idx="1814">
                  <c:v>0.18149999999998401</c:v>
                </c:pt>
                <c:pt idx="1815">
                  <c:v>0.181599999999984</c:v>
                </c:pt>
                <c:pt idx="1816">
                  <c:v>0.18169999999998401</c:v>
                </c:pt>
                <c:pt idx="1817">
                  <c:v>0.181799999999984</c:v>
                </c:pt>
                <c:pt idx="1818">
                  <c:v>0.18189999999998399</c:v>
                </c:pt>
                <c:pt idx="1819">
                  <c:v>0.18199999999998401</c:v>
                </c:pt>
                <c:pt idx="1820">
                  <c:v>0.182099999999984</c:v>
                </c:pt>
                <c:pt idx="1821">
                  <c:v>0.18219999999998401</c:v>
                </c:pt>
                <c:pt idx="1822">
                  <c:v>0.182299999999984</c:v>
                </c:pt>
                <c:pt idx="1823">
                  <c:v>0.18239999999998399</c:v>
                </c:pt>
                <c:pt idx="1824">
                  <c:v>0.18249999999998401</c:v>
                </c:pt>
                <c:pt idx="1825">
                  <c:v>0.182599999999984</c:v>
                </c:pt>
                <c:pt idx="1826">
                  <c:v>0.18269999999998399</c:v>
                </c:pt>
                <c:pt idx="1827">
                  <c:v>0.182799999999984</c:v>
                </c:pt>
                <c:pt idx="1828">
                  <c:v>0.18289999999998399</c:v>
                </c:pt>
                <c:pt idx="1829">
                  <c:v>0.18299999999998401</c:v>
                </c:pt>
                <c:pt idx="1830">
                  <c:v>0.183099999999984</c:v>
                </c:pt>
                <c:pt idx="1831">
                  <c:v>0.18319999999998399</c:v>
                </c:pt>
                <c:pt idx="1832">
                  <c:v>0.183299999999984</c:v>
                </c:pt>
                <c:pt idx="1833">
                  <c:v>0.18339999999998399</c:v>
                </c:pt>
                <c:pt idx="1834">
                  <c:v>0.18349999999998401</c:v>
                </c:pt>
                <c:pt idx="1835">
                  <c:v>0.183599999999984</c:v>
                </c:pt>
                <c:pt idx="1836">
                  <c:v>0.18369999999998399</c:v>
                </c:pt>
                <c:pt idx="1837">
                  <c:v>0.183799999999984</c:v>
                </c:pt>
                <c:pt idx="1838">
                  <c:v>0.18389999999998399</c:v>
                </c:pt>
                <c:pt idx="1839">
                  <c:v>0.18399999999998401</c:v>
                </c:pt>
                <c:pt idx="1840">
                  <c:v>0.184099999999984</c:v>
                </c:pt>
                <c:pt idx="1841">
                  <c:v>0.18419999999998399</c:v>
                </c:pt>
                <c:pt idx="1842">
                  <c:v>0.184299999999984</c:v>
                </c:pt>
                <c:pt idx="1843">
                  <c:v>0.18439999999998399</c:v>
                </c:pt>
                <c:pt idx="1844">
                  <c:v>0.18449999999998401</c:v>
                </c:pt>
                <c:pt idx="1845">
                  <c:v>0.184599999999984</c:v>
                </c:pt>
                <c:pt idx="1846">
                  <c:v>0.18469999999998399</c:v>
                </c:pt>
                <c:pt idx="1847">
                  <c:v>0.184799999999984</c:v>
                </c:pt>
                <c:pt idx="1848">
                  <c:v>0.18489999999998399</c:v>
                </c:pt>
                <c:pt idx="1849">
                  <c:v>0.18499999999998401</c:v>
                </c:pt>
                <c:pt idx="1850">
                  <c:v>0.185099999999984</c:v>
                </c:pt>
                <c:pt idx="1851">
                  <c:v>0.18519999999998399</c:v>
                </c:pt>
                <c:pt idx="1852">
                  <c:v>0.18529999999998401</c:v>
                </c:pt>
                <c:pt idx="1853">
                  <c:v>0.18539999999998399</c:v>
                </c:pt>
                <c:pt idx="1854">
                  <c:v>0.18549999999998401</c:v>
                </c:pt>
                <c:pt idx="1855">
                  <c:v>0.185599999999984</c:v>
                </c:pt>
                <c:pt idx="1856">
                  <c:v>0.18569999999998399</c:v>
                </c:pt>
                <c:pt idx="1857">
                  <c:v>0.18579999999998401</c:v>
                </c:pt>
                <c:pt idx="1858">
                  <c:v>0.18589999999998399</c:v>
                </c:pt>
                <c:pt idx="1859">
                  <c:v>0.18599999999998401</c:v>
                </c:pt>
                <c:pt idx="1860">
                  <c:v>0.186099999999984</c:v>
                </c:pt>
                <c:pt idx="1861">
                  <c:v>0.18619999999998399</c:v>
                </c:pt>
                <c:pt idx="1862">
                  <c:v>0.18629999999998401</c:v>
                </c:pt>
                <c:pt idx="1863">
                  <c:v>0.186399999999984</c:v>
                </c:pt>
                <c:pt idx="1864">
                  <c:v>0.18649999999998401</c:v>
                </c:pt>
                <c:pt idx="1865">
                  <c:v>0.186599999999984</c:v>
                </c:pt>
                <c:pt idx="1866">
                  <c:v>0.18669999999998299</c:v>
                </c:pt>
                <c:pt idx="1867">
                  <c:v>0.18679999999998401</c:v>
                </c:pt>
                <c:pt idx="1868">
                  <c:v>0.186899999999984</c:v>
                </c:pt>
                <c:pt idx="1869">
                  <c:v>0.18699999999998401</c:v>
                </c:pt>
                <c:pt idx="1870">
                  <c:v>0.187099999999984</c:v>
                </c:pt>
                <c:pt idx="1871">
                  <c:v>0.18719999999998299</c:v>
                </c:pt>
                <c:pt idx="1872">
                  <c:v>0.18729999999998401</c:v>
                </c:pt>
                <c:pt idx="1873">
                  <c:v>0.187399999999984</c:v>
                </c:pt>
                <c:pt idx="1874">
                  <c:v>0.18749999999998401</c:v>
                </c:pt>
                <c:pt idx="1875">
                  <c:v>0.187599999999983</c:v>
                </c:pt>
                <c:pt idx="1876">
                  <c:v>0.18769999999998299</c:v>
                </c:pt>
                <c:pt idx="1877">
                  <c:v>0.18779999999998301</c:v>
                </c:pt>
                <c:pt idx="1878">
                  <c:v>0.187899999999983</c:v>
                </c:pt>
                <c:pt idx="1879">
                  <c:v>0.18799999999998299</c:v>
                </c:pt>
                <c:pt idx="1880">
                  <c:v>0.188099999999983</c:v>
                </c:pt>
                <c:pt idx="1881">
                  <c:v>0.18819999999998299</c:v>
                </c:pt>
                <c:pt idx="1882">
                  <c:v>0.18829999999998301</c:v>
                </c:pt>
                <c:pt idx="1883">
                  <c:v>0.188399999999983</c:v>
                </c:pt>
                <c:pt idx="1884">
                  <c:v>0.18849999999998299</c:v>
                </c:pt>
                <c:pt idx="1885">
                  <c:v>0.188599999999983</c:v>
                </c:pt>
                <c:pt idx="1886">
                  <c:v>0.18869999999998299</c:v>
                </c:pt>
                <c:pt idx="1887">
                  <c:v>0.18879999999998301</c:v>
                </c:pt>
                <c:pt idx="1888">
                  <c:v>0.188899999999983</c:v>
                </c:pt>
                <c:pt idx="1889">
                  <c:v>0.18899999999998299</c:v>
                </c:pt>
                <c:pt idx="1890">
                  <c:v>0.189099999999983</c:v>
                </c:pt>
                <c:pt idx="1891">
                  <c:v>0.18919999999998299</c:v>
                </c:pt>
                <c:pt idx="1892">
                  <c:v>0.18929999999998301</c:v>
                </c:pt>
                <c:pt idx="1893">
                  <c:v>0.189399999999983</c:v>
                </c:pt>
                <c:pt idx="1894">
                  <c:v>0.18949999999998299</c:v>
                </c:pt>
                <c:pt idx="1895">
                  <c:v>0.189599999999983</c:v>
                </c:pt>
                <c:pt idx="1896">
                  <c:v>0.18969999999998299</c:v>
                </c:pt>
                <c:pt idx="1897">
                  <c:v>0.18979999999998301</c:v>
                </c:pt>
                <c:pt idx="1898">
                  <c:v>0.189899999999983</c:v>
                </c:pt>
                <c:pt idx="1899">
                  <c:v>0.18999999999998299</c:v>
                </c:pt>
                <c:pt idx="1900">
                  <c:v>0.190099999999983</c:v>
                </c:pt>
                <c:pt idx="1901">
                  <c:v>0.19019999999998299</c:v>
                </c:pt>
                <c:pt idx="1902">
                  <c:v>0.19029999999998301</c:v>
                </c:pt>
                <c:pt idx="1903">
                  <c:v>0.190399999999983</c:v>
                </c:pt>
                <c:pt idx="1904">
                  <c:v>0.19049999999998299</c:v>
                </c:pt>
                <c:pt idx="1905">
                  <c:v>0.19059999999998301</c:v>
                </c:pt>
                <c:pt idx="1906">
                  <c:v>0.19069999999998299</c:v>
                </c:pt>
                <c:pt idx="1907">
                  <c:v>0.19079999999998301</c:v>
                </c:pt>
                <c:pt idx="1908">
                  <c:v>0.190899999999983</c:v>
                </c:pt>
                <c:pt idx="1909">
                  <c:v>0.19099999999998299</c:v>
                </c:pt>
                <c:pt idx="1910">
                  <c:v>0.19109999999998301</c:v>
                </c:pt>
                <c:pt idx="1911">
                  <c:v>0.19119999999998299</c:v>
                </c:pt>
                <c:pt idx="1912">
                  <c:v>0.19129999999998301</c:v>
                </c:pt>
                <c:pt idx="1913">
                  <c:v>0.191399999999983</c:v>
                </c:pt>
                <c:pt idx="1914">
                  <c:v>0.19149999999998299</c:v>
                </c:pt>
                <c:pt idx="1915">
                  <c:v>0.19159999999998301</c:v>
                </c:pt>
                <c:pt idx="1916">
                  <c:v>0.191699999999983</c:v>
                </c:pt>
                <c:pt idx="1917">
                  <c:v>0.19179999999998301</c:v>
                </c:pt>
                <c:pt idx="1918">
                  <c:v>0.191899999999983</c:v>
                </c:pt>
                <c:pt idx="1919">
                  <c:v>0.19199999999998299</c:v>
                </c:pt>
                <c:pt idx="1920">
                  <c:v>0.19209999999998301</c:v>
                </c:pt>
                <c:pt idx="1921">
                  <c:v>0.192199999999983</c:v>
                </c:pt>
                <c:pt idx="1922">
                  <c:v>0.19229999999998301</c:v>
                </c:pt>
                <c:pt idx="1923">
                  <c:v>0.192399999999983</c:v>
                </c:pt>
                <c:pt idx="1924">
                  <c:v>0.19249999999998299</c:v>
                </c:pt>
                <c:pt idx="1925">
                  <c:v>0.19259999999998301</c:v>
                </c:pt>
                <c:pt idx="1926">
                  <c:v>0.192699999999983</c:v>
                </c:pt>
                <c:pt idx="1927">
                  <c:v>0.19279999999998301</c:v>
                </c:pt>
                <c:pt idx="1928">
                  <c:v>0.192899999999983</c:v>
                </c:pt>
                <c:pt idx="1929">
                  <c:v>0.19299999999998299</c:v>
                </c:pt>
                <c:pt idx="1930">
                  <c:v>0.19309999999998301</c:v>
                </c:pt>
                <c:pt idx="1931">
                  <c:v>0.193199999999983</c:v>
                </c:pt>
                <c:pt idx="1932">
                  <c:v>0.19329999999998301</c:v>
                </c:pt>
                <c:pt idx="1933">
                  <c:v>0.193399999999983</c:v>
                </c:pt>
                <c:pt idx="1934">
                  <c:v>0.19349999999998299</c:v>
                </c:pt>
                <c:pt idx="1935">
                  <c:v>0.19359999999998301</c:v>
                </c:pt>
                <c:pt idx="1936">
                  <c:v>0.193699999999983</c:v>
                </c:pt>
                <c:pt idx="1937">
                  <c:v>0.19379999999998301</c:v>
                </c:pt>
                <c:pt idx="1938">
                  <c:v>0.193899999999983</c:v>
                </c:pt>
                <c:pt idx="1939">
                  <c:v>0.19399999999998299</c:v>
                </c:pt>
                <c:pt idx="1940">
                  <c:v>0.19409999999998301</c:v>
                </c:pt>
                <c:pt idx="1941">
                  <c:v>0.194199999999983</c:v>
                </c:pt>
                <c:pt idx="1942">
                  <c:v>0.19429999999998299</c:v>
                </c:pt>
                <c:pt idx="1943">
                  <c:v>0.194399999999983</c:v>
                </c:pt>
                <c:pt idx="1944">
                  <c:v>0.19449999999998299</c:v>
                </c:pt>
                <c:pt idx="1945">
                  <c:v>0.19459999999998301</c:v>
                </c:pt>
                <c:pt idx="1946">
                  <c:v>0.194699999999983</c:v>
                </c:pt>
                <c:pt idx="1947">
                  <c:v>0.19479999999998299</c:v>
                </c:pt>
                <c:pt idx="1948">
                  <c:v>0.194899999999983</c:v>
                </c:pt>
                <c:pt idx="1949">
                  <c:v>0.19499999999998299</c:v>
                </c:pt>
                <c:pt idx="1950">
                  <c:v>0.19509999999998301</c:v>
                </c:pt>
                <c:pt idx="1951">
                  <c:v>0.195199999999983</c:v>
                </c:pt>
                <c:pt idx="1952">
                  <c:v>0.19529999999998299</c:v>
                </c:pt>
                <c:pt idx="1953">
                  <c:v>0.195399999999983</c:v>
                </c:pt>
                <c:pt idx="1954">
                  <c:v>0.19549999999998299</c:v>
                </c:pt>
                <c:pt idx="1955">
                  <c:v>0.19559999999998301</c:v>
                </c:pt>
                <c:pt idx="1956">
                  <c:v>0.195699999999983</c:v>
                </c:pt>
                <c:pt idx="1957">
                  <c:v>0.19579999999998199</c:v>
                </c:pt>
                <c:pt idx="1958">
                  <c:v>0.195899999999983</c:v>
                </c:pt>
                <c:pt idx="1959">
                  <c:v>0.19599999999998299</c:v>
                </c:pt>
                <c:pt idx="1960">
                  <c:v>0.19609999999998301</c:v>
                </c:pt>
                <c:pt idx="1961">
                  <c:v>0.196199999999982</c:v>
                </c:pt>
                <c:pt idx="1962">
                  <c:v>0.19629999999998199</c:v>
                </c:pt>
                <c:pt idx="1963">
                  <c:v>0.196399999999983</c:v>
                </c:pt>
                <c:pt idx="1964">
                  <c:v>0.19649999999998299</c:v>
                </c:pt>
                <c:pt idx="1965">
                  <c:v>0.19659999999998301</c:v>
                </c:pt>
                <c:pt idx="1966">
                  <c:v>0.196699999999982</c:v>
                </c:pt>
                <c:pt idx="1967">
                  <c:v>0.19679999999998199</c:v>
                </c:pt>
                <c:pt idx="1968">
                  <c:v>0.19689999999998201</c:v>
                </c:pt>
                <c:pt idx="1969">
                  <c:v>0.196999999999982</c:v>
                </c:pt>
                <c:pt idx="1970">
                  <c:v>0.19709999999998201</c:v>
                </c:pt>
                <c:pt idx="1971">
                  <c:v>0.197199999999982</c:v>
                </c:pt>
                <c:pt idx="1972">
                  <c:v>0.19729999999998199</c:v>
                </c:pt>
                <c:pt idx="1973">
                  <c:v>0.19739999999998201</c:v>
                </c:pt>
                <c:pt idx="1974">
                  <c:v>0.197499999999982</c:v>
                </c:pt>
                <c:pt idx="1975">
                  <c:v>0.19759999999998201</c:v>
                </c:pt>
                <c:pt idx="1976">
                  <c:v>0.197699999999982</c:v>
                </c:pt>
                <c:pt idx="1977">
                  <c:v>0.19779999999998199</c:v>
                </c:pt>
                <c:pt idx="1978">
                  <c:v>0.19789999999998201</c:v>
                </c:pt>
                <c:pt idx="1979">
                  <c:v>0.197999999999982</c:v>
                </c:pt>
                <c:pt idx="1980">
                  <c:v>0.19809999999998201</c:v>
                </c:pt>
                <c:pt idx="1981">
                  <c:v>0.198199999999982</c:v>
                </c:pt>
                <c:pt idx="1982">
                  <c:v>0.19829999999998199</c:v>
                </c:pt>
                <c:pt idx="1983">
                  <c:v>0.19839999999998201</c:v>
                </c:pt>
                <c:pt idx="1984">
                  <c:v>0.198499999999982</c:v>
                </c:pt>
                <c:pt idx="1985">
                  <c:v>0.19859999999998201</c:v>
                </c:pt>
                <c:pt idx="1986">
                  <c:v>0.198699999999982</c:v>
                </c:pt>
                <c:pt idx="1987">
                  <c:v>0.19879999999998199</c:v>
                </c:pt>
                <c:pt idx="1988">
                  <c:v>0.19889999999998201</c:v>
                </c:pt>
                <c:pt idx="1989">
                  <c:v>0.198999999999982</c:v>
                </c:pt>
                <c:pt idx="1990">
                  <c:v>0.19909999999998201</c:v>
                </c:pt>
                <c:pt idx="1991">
                  <c:v>0.199199999999982</c:v>
                </c:pt>
                <c:pt idx="1992">
                  <c:v>0.19929999999998199</c:v>
                </c:pt>
                <c:pt idx="1993">
                  <c:v>0.19939999999998201</c:v>
                </c:pt>
                <c:pt idx="1994">
                  <c:v>0.199499999999982</c:v>
                </c:pt>
                <c:pt idx="1995">
                  <c:v>0.19959999999998199</c:v>
                </c:pt>
                <c:pt idx="1996">
                  <c:v>0.199699999999982</c:v>
                </c:pt>
                <c:pt idx="1997">
                  <c:v>0.19979999999998199</c:v>
                </c:pt>
                <c:pt idx="1998">
                  <c:v>0.19989999999998201</c:v>
                </c:pt>
                <c:pt idx="1999">
                  <c:v>0.199999999999982</c:v>
                </c:pt>
                <c:pt idx="2000">
                  <c:v>0.20009999999998199</c:v>
                </c:pt>
              </c:numCache>
            </c:numRef>
          </c:cat>
          <c:val>
            <c:numRef>
              <c:f>'IRB formula_illustration'!$P$8:$P$2008</c:f>
              <c:numCache>
                <c:formatCode>0.00%</c:formatCode>
                <c:ptCount val="2001"/>
                <c:pt idx="0">
                  <c:v>9.5346939500455096E-3</c:v>
                </c:pt>
                <c:pt idx="1">
                  <c:v>1.3706608059840267E-2</c:v>
                </c:pt>
                <c:pt idx="2">
                  <c:v>1.7046316903040783E-2</c:v>
                </c:pt>
                <c:pt idx="3">
                  <c:v>1.9915831695838989E-2</c:v>
                </c:pt>
                <c:pt idx="4">
                  <c:v>2.2467931571279933E-2</c:v>
                </c:pt>
                <c:pt idx="5">
                  <c:v>2.4785108359396742E-2</c:v>
                </c:pt>
                <c:pt idx="6">
                  <c:v>2.6918273927823977E-2</c:v>
                </c:pt>
                <c:pt idx="7">
                  <c:v>2.8901643056518166E-2</c:v>
                </c:pt>
                <c:pt idx="8">
                  <c:v>3.0759615351296187E-2</c:v>
                </c:pt>
                <c:pt idx="9">
                  <c:v>3.2510370781651643E-2</c:v>
                </c:pt>
                <c:pt idx="10">
                  <c:v>3.4167920236609944E-2</c:v>
                </c:pt>
                <c:pt idx="11">
                  <c:v>3.574335507824293E-2</c:v>
                </c:pt>
                <c:pt idx="12">
                  <c:v>3.7245649232264762E-2</c:v>
                </c:pt>
                <c:pt idx="13">
                  <c:v>3.8682196123383264E-2</c:v>
                </c:pt>
                <c:pt idx="14">
                  <c:v>4.0059180776635853E-2</c:v>
                </c:pt>
                <c:pt idx="15">
                  <c:v>4.1381845296956106E-2</c:v>
                </c:pt>
                <c:pt idx="16">
                  <c:v>4.2654683030940575E-2</c:v>
                </c:pt>
                <c:pt idx="17">
                  <c:v>4.3881583637868461E-2</c:v>
                </c:pt>
                <c:pt idx="18">
                  <c:v>4.5065943520689752E-2</c:v>
                </c:pt>
                <c:pt idx="19">
                  <c:v>4.6210751277694716E-2</c:v>
                </c:pt>
                <c:pt idx="20">
                  <c:v>4.7318654793218944E-2</c:v>
                </c:pt>
                <c:pt idx="21">
                  <c:v>4.8392014600604057E-2</c:v>
                </c:pt>
                <c:pt idx="22">
                  <c:v>4.9432946824024646E-2</c:v>
                </c:pt>
                <c:pt idx="23">
                  <c:v>5.0443358100156648E-2</c:v>
                </c:pt>
                <c:pt idx="24">
                  <c:v>5.1424974250435122E-2</c:v>
                </c:pt>
                <c:pt idx="25">
                  <c:v>5.2379364028448692E-2</c:v>
                </c:pt>
                <c:pt idx="26">
                  <c:v>5.3307958946067477E-2</c:v>
                </c:pt>
                <c:pt idx="27">
                  <c:v>5.4212069947744621E-2</c:v>
                </c:pt>
                <c:pt idx="28">
                  <c:v>5.509290152930759E-2</c:v>
                </c:pt>
                <c:pt idx="29">
                  <c:v>5.5951563768019241E-2</c:v>
                </c:pt>
                <c:pt idx="30">
                  <c:v>5.6789082632673779E-2</c:v>
                </c:pt>
                <c:pt idx="31">
                  <c:v>5.7606408867556642E-2</c:v>
                </c:pt>
                <c:pt idx="32">
                  <c:v>5.8404425686262154E-2</c:v>
                </c:pt>
                <c:pt idx="33">
                  <c:v>5.9183955466311444E-2</c:v>
                </c:pt>
                <c:pt idx="34">
                  <c:v>5.9945765600151739E-2</c:v>
                </c:pt>
                <c:pt idx="35">
                  <c:v>6.0690573630114819E-2</c:v>
                </c:pt>
                <c:pt idx="36">
                  <c:v>6.141905177259651E-2</c:v>
                </c:pt>
                <c:pt idx="37">
                  <c:v>6.2131830918807557E-2</c:v>
                </c:pt>
                <c:pt idx="38">
                  <c:v>6.2829504184969562E-2</c:v>
                </c:pt>
                <c:pt idx="39">
                  <c:v>6.3512630073064555E-2</c:v>
                </c:pt>
                <c:pt idx="40">
                  <c:v>6.4181735293632025E-2</c:v>
                </c:pt>
                <c:pt idx="41">
                  <c:v>6.4837317294197894E-2</c:v>
                </c:pt>
                <c:pt idx="42">
                  <c:v>6.5479846530390962E-2</c:v>
                </c:pt>
                <c:pt idx="43">
                  <c:v>6.6109768511376441E-2</c:v>
                </c:pt>
                <c:pt idx="44">
                  <c:v>6.6727505646713009E-2</c:v>
                </c:pt>
                <c:pt idx="45">
                  <c:v>6.7333458917952782E-2</c:v>
                </c:pt>
                <c:pt idx="46">
                  <c:v>6.792800939510743E-2</c:v>
                </c:pt>
                <c:pt idx="47">
                  <c:v>6.8511519615416946E-2</c:v>
                </c:pt>
                <c:pt idx="48">
                  <c:v>6.908433483956862E-2</c:v>
                </c:pt>
                <c:pt idx="49">
                  <c:v>6.9646784198571066E-2</c:v>
                </c:pt>
                <c:pt idx="50">
                  <c:v>7.0199181742826536E-2</c:v>
                </c:pt>
                <c:pt idx="51">
                  <c:v>7.0741827403522778E-2</c:v>
                </c:pt>
                <c:pt idx="52">
                  <c:v>7.1275007875239452E-2</c:v>
                </c:pt>
                <c:pt idx="53">
                  <c:v>7.179899742761417E-2</c:v>
                </c:pt>
                <c:pt idx="54">
                  <c:v>7.2314058652992633E-2</c:v>
                </c:pt>
                <c:pt idx="55">
                  <c:v>7.2820443156204312E-2</c:v>
                </c:pt>
                <c:pt idx="56">
                  <c:v>7.3318392191908985E-2</c:v>
                </c:pt>
                <c:pt idx="57">
                  <c:v>7.3808137254364109E-2</c:v>
                </c:pt>
                <c:pt idx="58">
                  <c:v>7.428990062393484E-2</c:v>
                </c:pt>
                <c:pt idx="59">
                  <c:v>7.476389587420991E-2</c:v>
                </c:pt>
                <c:pt idx="60">
                  <c:v>7.5230328343182468E-2</c:v>
                </c:pt>
                <c:pt idx="61">
                  <c:v>7.5689395571596221E-2</c:v>
                </c:pt>
                <c:pt idx="62">
                  <c:v>7.6141287711247202E-2</c:v>
                </c:pt>
                <c:pt idx="63">
                  <c:v>7.6586187905751058E-2</c:v>
                </c:pt>
                <c:pt idx="64">
                  <c:v>7.7024272646039976E-2</c:v>
                </c:pt>
                <c:pt idx="65">
                  <c:v>7.7455712102633537E-2</c:v>
                </c:pt>
                <c:pt idx="66">
                  <c:v>7.7880670436537666E-2</c:v>
                </c:pt>
                <c:pt idx="67">
                  <c:v>7.8299306090447482E-2</c:v>
                </c:pt>
                <c:pt idx="68">
                  <c:v>7.8711772061776014E-2</c:v>
                </c:pt>
                <c:pt idx="69">
                  <c:v>7.9118216158896901E-2</c:v>
                </c:pt>
                <c:pt idx="70">
                  <c:v>7.9518781241858308E-2</c:v>
                </c:pt>
                <c:pt idx="71">
                  <c:v>7.9913605448719033E-2</c:v>
                </c:pt>
                <c:pt idx="72">
                  <c:v>8.0302822408555991E-2</c:v>
                </c:pt>
                <c:pt idx="73">
                  <c:v>8.0686561442101082E-2</c:v>
                </c:pt>
                <c:pt idx="74">
                  <c:v>8.1064947750887378E-2</c:v>
                </c:pt>
                <c:pt idx="75">
                  <c:v>8.1438102595706857E-2</c:v>
                </c:pt>
                <c:pt idx="76">
                  <c:v>8.1806143465119094E-2</c:v>
                </c:pt>
                <c:pt idx="77">
                  <c:v>8.2169184234690412E-2</c:v>
                </c:pt>
                <c:pt idx="78">
                  <c:v>8.252733531758473E-2</c:v>
                </c:pt>
                <c:pt idx="79">
                  <c:v>8.288070380708025E-2</c:v>
                </c:pt>
                <c:pt idx="80">
                  <c:v>8.322939361154634E-2</c:v>
                </c:pt>
                <c:pt idx="81">
                  <c:v>8.3573505582361388E-2</c:v>
                </c:pt>
                <c:pt idx="82">
                  <c:v>8.3913137635229992E-2</c:v>
                </c:pt>
                <c:pt idx="83">
                  <c:v>8.424838486531E-2</c:v>
                </c:pt>
                <c:pt idx="84">
                  <c:v>8.4579339656543018E-2</c:v>
                </c:pt>
                <c:pt idx="85">
                  <c:v>8.4906091785538165E-2</c:v>
                </c:pt>
                <c:pt idx="86">
                  <c:v>8.52287285203462E-2</c:v>
                </c:pt>
                <c:pt idx="87">
                  <c:v>8.5547334714430476E-2</c:v>
                </c:pt>
                <c:pt idx="88">
                  <c:v>8.5861992896118483E-2</c:v>
                </c:pt>
                <c:pt idx="89">
                  <c:v>8.6172783353804142E-2</c:v>
                </c:pt>
                <c:pt idx="90">
                  <c:v>8.6479784217142613E-2</c:v>
                </c:pt>
                <c:pt idx="91">
                  <c:v>8.6783071534475023E-2</c:v>
                </c:pt>
                <c:pt idx="92">
                  <c:v>8.7082719346688819E-2</c:v>
                </c:pt>
                <c:pt idx="93">
                  <c:v>8.7378799757724945E-2</c:v>
                </c:pt>
                <c:pt idx="94">
                  <c:v>8.7671383001907369E-2</c:v>
                </c:pt>
                <c:pt idx="95">
                  <c:v>8.7960537508280312E-2</c:v>
                </c:pt>
                <c:pt idx="96">
                  <c:v>8.8246329962107573E-2</c:v>
                </c:pt>
                <c:pt idx="97">
                  <c:v>8.8528825363693664E-2</c:v>
                </c:pt>
                <c:pt idx="98">
                  <c:v>8.8808087084665685E-2</c:v>
                </c:pt>
                <c:pt idx="99">
                  <c:v>8.9084176921850083E-2</c:v>
                </c:pt>
                <c:pt idx="100">
                  <c:v>8.9357155148874615E-2</c:v>
                </c:pt>
                <c:pt idx="101">
                  <c:v>8.9627080565605297E-2</c:v>
                </c:pt>
                <c:pt idx="102">
                  <c:v>8.9894010545538652E-2</c:v>
                </c:pt>
                <c:pt idx="103">
                  <c:v>9.0158001081243638E-2</c:v>
                </c:pt>
                <c:pt idx="104">
                  <c:v>9.0419106827959908E-2</c:v>
                </c:pt>
                <c:pt idx="105">
                  <c:v>9.0677381145437247E-2</c:v>
                </c:pt>
                <c:pt idx="106">
                  <c:v>9.0932876138106966E-2</c:v>
                </c:pt>
                <c:pt idx="107">
                  <c:v>9.1185642693665594E-2</c:v>
                </c:pt>
                <c:pt idx="108">
                  <c:v>9.1435730520147196E-2</c:v>
                </c:pt>
                <c:pt idx="109">
                  <c:v>9.1683188181556199E-2</c:v>
                </c:pt>
                <c:pt idx="110">
                  <c:v>9.1928063132132407E-2</c:v>
                </c:pt>
                <c:pt idx="111">
                  <c:v>9.2170401749307004E-2</c:v>
                </c:pt>
                <c:pt idx="112">
                  <c:v>9.2410249365416947E-2</c:v>
                </c:pt>
                <c:pt idx="113">
                  <c:v>9.2647650298228149E-2</c:v>
                </c:pt>
                <c:pt idx="114">
                  <c:v>9.2882647880329364E-2</c:v>
                </c:pt>
                <c:pt idx="115">
                  <c:v>9.3115284487441857E-2</c:v>
                </c:pt>
                <c:pt idx="116">
                  <c:v>9.3345601565697586E-2</c:v>
                </c:pt>
                <c:pt idx="117">
                  <c:v>9.3573639657929142E-2</c:v>
                </c:pt>
                <c:pt idx="118">
                  <c:v>9.3799438429018112E-2</c:v>
                </c:pt>
                <c:pt idx="119">
                  <c:v>9.4023036690340497E-2</c:v>
                </c:pt>
                <c:pt idx="120">
                  <c:v>9.4244472423349768E-2</c:v>
                </c:pt>
                <c:pt idx="121">
                  <c:v>9.4463782802335153E-2</c:v>
                </c:pt>
                <c:pt idx="122">
                  <c:v>9.468100421638756E-2</c:v>
                </c:pt>
                <c:pt idx="123">
                  <c:v>9.489617229061334E-2</c:v>
                </c:pt>
                <c:pt idx="124">
                  <c:v>9.5109321906617264E-2</c:v>
                </c:pt>
                <c:pt idx="125">
                  <c:v>9.5320487222296857E-2</c:v>
                </c:pt>
                <c:pt idx="126">
                  <c:v>9.5529701690967625E-2</c:v>
                </c:pt>
                <c:pt idx="127">
                  <c:v>9.5736998079849464E-2</c:v>
                </c:pt>
                <c:pt idx="128">
                  <c:v>9.594240848794372E-2</c:v>
                </c:pt>
                <c:pt idx="129">
                  <c:v>9.614596436331968E-2</c:v>
                </c:pt>
                <c:pt idx="130">
                  <c:v>9.6347696519838322E-2</c:v>
                </c:pt>
                <c:pt idx="131">
                  <c:v>9.6547635153334505E-2</c:v>
                </c:pt>
                <c:pt idx="132">
                  <c:v>9.6745809857278667E-2</c:v>
                </c:pt>
                <c:pt idx="133">
                  <c:v>9.6942249637938377E-2</c:v>
                </c:pt>
                <c:pt idx="134">
                  <c:v>9.713698292906163E-2</c:v>
                </c:pt>
                <c:pt idx="135">
                  <c:v>9.7330037606094655E-2</c:v>
                </c:pt>
                <c:pt idx="136">
                  <c:v>9.7521440999959741E-2</c:v>
                </c:pt>
                <c:pt idx="137">
                  <c:v>9.7711219910402686E-2</c:v>
                </c:pt>
                <c:pt idx="138">
                  <c:v>9.7899400618932472E-2</c:v>
                </c:pt>
                <c:pt idx="139">
                  <c:v>9.808600890136121E-2</c:v>
                </c:pt>
                <c:pt idx="140">
                  <c:v>9.8271070039966976E-2</c:v>
                </c:pt>
                <c:pt idx="141">
                  <c:v>9.8454608835288462E-2</c:v>
                </c:pt>
                <c:pt idx="142">
                  <c:v>9.8636649617566213E-2</c:v>
                </c:pt>
                <c:pt idx="143">
                  <c:v>9.8817216257843676E-2</c:v>
                </c:pt>
                <c:pt idx="144">
                  <c:v>9.8996332178740251E-2</c:v>
                </c:pt>
                <c:pt idx="145">
                  <c:v>9.9174020364908536E-2</c:v>
                </c:pt>
                <c:pt idx="146">
                  <c:v>9.9350303373185622E-2</c:v>
                </c:pt>
                <c:pt idx="147">
                  <c:v>9.9525203342450921E-2</c:v>
                </c:pt>
                <c:pt idx="148">
                  <c:v>9.9698742003200599E-2</c:v>
                </c:pt>
                <c:pt idx="149">
                  <c:v>9.9870940686847792E-2</c:v>
                </c:pt>
                <c:pt idx="150">
                  <c:v>0.10004182033475802</c:v>
                </c:pt>
                <c:pt idx="151">
                  <c:v>0.10021140150703037</c:v>
                </c:pt>
                <c:pt idx="152">
                  <c:v>0.10037970439103222</c:v>
                </c:pt>
                <c:pt idx="153">
                  <c:v>0.10054674880969539</c:v>
                </c:pt>
                <c:pt idx="154">
                  <c:v>0.10071255422958211</c:v>
                </c:pt>
                <c:pt idx="155">
                  <c:v>0.10087713976873093</c:v>
                </c:pt>
                <c:pt idx="156">
                  <c:v>0.1010405242042843</c:v>
                </c:pt>
                <c:pt idx="157">
                  <c:v>0.10120272597991316</c:v>
                </c:pt>
                <c:pt idx="158">
                  <c:v>0.1013637632130359</c:v>
                </c:pt>
                <c:pt idx="159">
                  <c:v>0.10152365370184684</c:v>
                </c:pt>
                <c:pt idx="160">
                  <c:v>0.10168241493215567</c:v>
                </c:pt>
                <c:pt idx="161">
                  <c:v>0.10184006408404425</c:v>
                </c:pt>
                <c:pt idx="162">
                  <c:v>0.10199661803835008</c:v>
                </c:pt>
                <c:pt idx="163">
                  <c:v>0.10215209338297561</c:v>
                </c:pt>
                <c:pt idx="164">
                  <c:v>0.10230650641903787</c:v>
                </c:pt>
                <c:pt idx="165">
                  <c:v>0.10245987316685341</c:v>
                </c:pt>
                <c:pt idx="166">
                  <c:v>0.10261220937177216</c:v>
                </c:pt>
                <c:pt idx="167">
                  <c:v>0.10276353050986003</c:v>
                </c:pt>
                <c:pt idx="168">
                  <c:v>0.10291385179343743</c:v>
                </c:pt>
                <c:pt idx="169">
                  <c:v>0.10306318817647701</c:v>
                </c:pt>
                <c:pt idx="170">
                  <c:v>0.10321155435986254</c:v>
                </c:pt>
                <c:pt idx="171">
                  <c:v>0.10335896479652115</c:v>
                </c:pt>
                <c:pt idx="172">
                  <c:v>0.10350543369642211</c:v>
                </c:pt>
                <c:pt idx="173">
                  <c:v>0.10365097503145482</c:v>
                </c:pt>
                <c:pt idx="174">
                  <c:v>0.10379560254018436</c:v>
                </c:pt>
                <c:pt idx="175">
                  <c:v>0.10393932973249227</c:v>
                </c:pt>
                <c:pt idx="176">
                  <c:v>0.10408216989410091</c:v>
                </c:pt>
                <c:pt idx="177">
                  <c:v>0.10422413609099153</c:v>
                </c:pt>
                <c:pt idx="178">
                  <c:v>0.10436524117371183</c:v>
                </c:pt>
                <c:pt idx="179">
                  <c:v>0.10450549778158336</c:v>
                </c:pt>
                <c:pt idx="180">
                  <c:v>0.10464491834680482</c:v>
                </c:pt>
                <c:pt idx="181">
                  <c:v>0.10478351509846091</c:v>
                </c:pt>
                <c:pt idx="182">
                  <c:v>0.10492130006643319</c:v>
                </c:pt>
                <c:pt idx="183">
                  <c:v>0.10505828508522135</c:v>
                </c:pt>
                <c:pt idx="184">
                  <c:v>0.10519448179767339</c:v>
                </c:pt>
                <c:pt idx="185">
                  <c:v>0.10532990165862874</c:v>
                </c:pt>
                <c:pt idx="186">
                  <c:v>0.10546455593847778</c:v>
                </c:pt>
                <c:pt idx="187">
                  <c:v>0.10559845572663779</c:v>
                </c:pt>
                <c:pt idx="188">
                  <c:v>0.10573161193495074</c:v>
                </c:pt>
                <c:pt idx="189">
                  <c:v>0.10586403530100086</c:v>
                </c:pt>
                <c:pt idx="190">
                  <c:v>0.10599573639135945</c:v>
                </c:pt>
                <c:pt idx="191">
                  <c:v>0.10612672560475407</c:v>
                </c:pt>
                <c:pt idx="192">
                  <c:v>0.10625701317516714</c:v>
                </c:pt>
                <c:pt idx="193">
                  <c:v>0.10638660917486481</c:v>
                </c:pt>
                <c:pt idx="194">
                  <c:v>0.10651552351735871</c:v>
                </c:pt>
                <c:pt idx="195">
                  <c:v>0.10664376596030033</c:v>
                </c:pt>
                <c:pt idx="196">
                  <c:v>0.10677134610831387</c:v>
                </c:pt>
                <c:pt idx="197">
                  <c:v>0.10689827341576356</c:v>
                </c:pt>
                <c:pt idx="198">
                  <c:v>0.10702455718946305</c:v>
                </c:pt>
                <c:pt idx="199">
                  <c:v>0.10715020659132402</c:v>
                </c:pt>
                <c:pt idx="200">
                  <c:v>0.1072752306409482</c:v>
                </c:pt>
                <c:pt idx="201">
                  <c:v>0.10739963821816247</c:v>
                </c:pt>
                <c:pt idx="202">
                  <c:v>0.10752343806549974</c:v>
                </c:pt>
                <c:pt idx="203">
                  <c:v>0.10764663879062748</c:v>
                </c:pt>
                <c:pt idx="204">
                  <c:v>0.10776924886872277</c:v>
                </c:pt>
                <c:pt idx="205">
                  <c:v>0.10789127664479779</c:v>
                </c:pt>
                <c:pt idx="206">
                  <c:v>0.10801273033597665</c:v>
                </c:pt>
                <c:pt idx="207">
                  <c:v>0.10813361803372377</c:v>
                </c:pt>
                <c:pt idx="208">
                  <c:v>0.10825394770602463</c:v>
                </c:pt>
                <c:pt idx="209">
                  <c:v>0.10837372719952233</c:v>
                </c:pt>
                <c:pt idx="210">
                  <c:v>0.10849296424160969</c:v>
                </c:pt>
                <c:pt idx="211">
                  <c:v>0.10861166644247636</c:v>
                </c:pt>
                <c:pt idx="212">
                  <c:v>0.10872984129711646</c:v>
                </c:pt>
                <c:pt idx="213">
                  <c:v>0.10884749618729217</c:v>
                </c:pt>
                <c:pt idx="214">
                  <c:v>0.10896463838345911</c:v>
                </c:pt>
                <c:pt idx="215">
                  <c:v>0.10908127504665185</c:v>
                </c:pt>
                <c:pt idx="216">
                  <c:v>0.10919741323033133</c:v>
                </c:pt>
                <c:pt idx="217">
                  <c:v>0.10931305988219478</c:v>
                </c:pt>
                <c:pt idx="218">
                  <c:v>0.10942822184594926</c:v>
                </c:pt>
                <c:pt idx="219">
                  <c:v>0.10954290586304985</c:v>
                </c:pt>
                <c:pt idx="220">
                  <c:v>0.10965711857440359</c:v>
                </c:pt>
                <c:pt idx="221">
                  <c:v>0.10977086652203848</c:v>
                </c:pt>
                <c:pt idx="222">
                  <c:v>0.10988415615074026</c:v>
                </c:pt>
                <c:pt idx="223">
                  <c:v>0.10999699380965704</c:v>
                </c:pt>
                <c:pt idx="224">
                  <c:v>0.11010938575387182</c:v>
                </c:pt>
                <c:pt idx="225">
                  <c:v>0.11022133814594483</c:v>
                </c:pt>
                <c:pt idx="226">
                  <c:v>0.11033285705742564</c:v>
                </c:pt>
                <c:pt idx="227">
                  <c:v>0.1104439484703351</c:v>
                </c:pt>
                <c:pt idx="228">
                  <c:v>0.11055461827862116</c:v>
                </c:pt>
                <c:pt idx="229">
                  <c:v>0.1106648722895831</c:v>
                </c:pt>
                <c:pt idx="230">
                  <c:v>0.11077471622527156</c:v>
                </c:pt>
                <c:pt idx="231">
                  <c:v>0.11088415572386008</c:v>
                </c:pt>
                <c:pt idx="232">
                  <c:v>0.11099319634099107</c:v>
                </c:pt>
                <c:pt idx="233">
                  <c:v>0.1111018435510959</c:v>
                </c:pt>
                <c:pt idx="234">
                  <c:v>0.1112101027486915</c:v>
                </c:pt>
                <c:pt idx="235">
                  <c:v>0.11131797924964984</c:v>
                </c:pt>
                <c:pt idx="236">
                  <c:v>0.11142547829244666</c:v>
                </c:pt>
                <c:pt idx="237">
                  <c:v>0.11153260503938436</c:v>
                </c:pt>
                <c:pt idx="238">
                  <c:v>0.11163936457779379</c:v>
                </c:pt>
                <c:pt idx="239">
                  <c:v>0.11174576192121308</c:v>
                </c:pt>
                <c:pt idx="240">
                  <c:v>0.11185180201054488</c:v>
                </c:pt>
                <c:pt idx="241">
                  <c:v>0.11195748971519159</c:v>
                </c:pt>
                <c:pt idx="242">
                  <c:v>0.11206282983417101</c:v>
                </c:pt>
                <c:pt idx="243">
                  <c:v>0.11216782709721107</c:v>
                </c:pt>
                <c:pt idx="244">
                  <c:v>0.11227248616582347</c:v>
                </c:pt>
                <c:pt idx="245">
                  <c:v>0.1123768116343602</c:v>
                </c:pt>
                <c:pt idx="246">
                  <c:v>0.11248080803104871</c:v>
                </c:pt>
                <c:pt idx="247">
                  <c:v>0.11258447981900994</c:v>
                </c:pt>
                <c:pt idx="248">
                  <c:v>0.11268783139725691</c:v>
                </c:pt>
                <c:pt idx="249">
                  <c:v>0.11279086710167632</c:v>
                </c:pt>
                <c:pt idx="250">
                  <c:v>0.11289359120599228</c:v>
                </c:pt>
                <c:pt idx="251">
                  <c:v>0.11299600792271301</c:v>
                </c:pt>
                <c:pt idx="252">
                  <c:v>0.11309812140406064</c:v>
                </c:pt>
                <c:pt idx="253">
                  <c:v>0.1131999357428848</c:v>
                </c:pt>
                <c:pt idx="254">
                  <c:v>0.1133014549735594</c:v>
                </c:pt>
                <c:pt idx="255">
                  <c:v>0.11340268307286541</c:v>
                </c:pt>
                <c:pt idx="256">
                  <c:v>0.1135036239608561</c:v>
                </c:pt>
                <c:pt idx="257">
                  <c:v>0.11360428150170854</c:v>
                </c:pt>
                <c:pt idx="258">
                  <c:v>0.11370465950455996</c:v>
                </c:pt>
                <c:pt idx="259">
                  <c:v>0.1138047617243301</c:v>
                </c:pt>
                <c:pt idx="260">
                  <c:v>0.11390459186252773</c:v>
                </c:pt>
                <c:pt idx="261">
                  <c:v>0.11400415356804593</c:v>
                </c:pt>
                <c:pt idx="262">
                  <c:v>0.11410345043794129</c:v>
                </c:pt>
                <c:pt idx="263">
                  <c:v>0.11420248601820157</c:v>
                </c:pt>
                <c:pt idx="264">
                  <c:v>0.1143012638044984</c:v>
                </c:pt>
                <c:pt idx="265">
                  <c:v>0.11439978724293022</c:v>
                </c:pt>
                <c:pt idx="266">
                  <c:v>0.11449805973074835</c:v>
                </c:pt>
                <c:pt idx="267">
                  <c:v>0.11459608461707553</c:v>
                </c:pt>
                <c:pt idx="268">
                  <c:v>0.11469386520360887</c:v>
                </c:pt>
                <c:pt idx="269">
                  <c:v>0.11479140474531178</c:v>
                </c:pt>
                <c:pt idx="270">
                  <c:v>0.11488870645109657</c:v>
                </c:pt>
                <c:pt idx="271">
                  <c:v>0.1149857734844917</c:v>
                </c:pt>
                <c:pt idx="272">
                  <c:v>0.11508260896430191</c:v>
                </c:pt>
                <c:pt idx="273">
                  <c:v>0.11517921596525468</c:v>
                </c:pt>
                <c:pt idx="274">
                  <c:v>0.11527559751863743</c:v>
                </c:pt>
                <c:pt idx="275">
                  <c:v>0.11537175661292341</c:v>
                </c:pt>
                <c:pt idx="276">
                  <c:v>0.11546769619438847</c:v>
                </c:pt>
                <c:pt idx="277">
                  <c:v>0.11556341916771552</c:v>
                </c:pt>
                <c:pt idx="278">
                  <c:v>0.11565892839659268</c:v>
                </c:pt>
                <c:pt idx="279">
                  <c:v>0.11575422670429762</c:v>
                </c:pt>
                <c:pt idx="280">
                  <c:v>0.11584931687427527</c:v>
                </c:pt>
                <c:pt idx="281">
                  <c:v>0.11594420165070589</c:v>
                </c:pt>
                <c:pt idx="282">
                  <c:v>0.11603888373906239</c:v>
                </c:pt>
                <c:pt idx="283">
                  <c:v>0.11613336580666044</c:v>
                </c:pt>
                <c:pt idx="284">
                  <c:v>0.11622765048319834</c:v>
                </c:pt>
                <c:pt idx="285">
                  <c:v>0.11632174036129053</c:v>
                </c:pt>
                <c:pt idx="286">
                  <c:v>0.11641563799698852</c:v>
                </c:pt>
                <c:pt idx="287">
                  <c:v>0.11650934591029841</c:v>
                </c:pt>
                <c:pt idx="288">
                  <c:v>0.11660286658568693</c:v>
                </c:pt>
                <c:pt idx="289">
                  <c:v>0.11669620247258022</c:v>
                </c:pt>
                <c:pt idx="290">
                  <c:v>0.1167893559858552</c:v>
                </c:pt>
                <c:pt idx="291">
                  <c:v>0.116882329506323</c:v>
                </c:pt>
                <c:pt idx="292">
                  <c:v>0.11697512538120483</c:v>
                </c:pt>
                <c:pt idx="293">
                  <c:v>0.11706774592459988</c:v>
                </c:pt>
                <c:pt idx="294">
                  <c:v>0.11716019341794712</c:v>
                </c:pt>
                <c:pt idx="295">
                  <c:v>0.11725247011047882</c:v>
                </c:pt>
                <c:pt idx="296">
                  <c:v>0.11734457821966721</c:v>
                </c:pt>
                <c:pt idx="297">
                  <c:v>0.11743651993166514</c:v>
                </c:pt>
                <c:pt idx="298">
                  <c:v>0.11752829740173838</c:v>
                </c:pt>
                <c:pt idx="299">
                  <c:v>0.11761991275469308</c:v>
                </c:pt>
                <c:pt idx="300">
                  <c:v>0.11771136808529521</c:v>
                </c:pt>
                <c:pt idx="301">
                  <c:v>0.11780266545868338</c:v>
                </c:pt>
                <c:pt idx="302">
                  <c:v>0.11789380691077811</c:v>
                </c:pt>
                <c:pt idx="303">
                  <c:v>0.11798479444868094</c:v>
                </c:pt>
                <c:pt idx="304">
                  <c:v>0.11807563005107033</c:v>
                </c:pt>
                <c:pt idx="305">
                  <c:v>0.11816631566859014</c:v>
                </c:pt>
                <c:pt idx="306">
                  <c:v>0.1182568532242335</c:v>
                </c:pt>
                <c:pt idx="307">
                  <c:v>0.11834724461371916</c:v>
                </c:pt>
                <c:pt idx="308">
                  <c:v>0.11843749170586405</c:v>
                </c:pt>
                <c:pt idx="309">
                  <c:v>0.11852759634294878</c:v>
                </c:pt>
                <c:pt idx="310">
                  <c:v>0.11861756034107884</c:v>
                </c:pt>
                <c:pt idx="311">
                  <c:v>0.11870738549053889</c:v>
                </c:pt>
                <c:pt idx="312">
                  <c:v>0.11879707355614368</c:v>
                </c:pt>
                <c:pt idx="313">
                  <c:v>0.11888662627758233</c:v>
                </c:pt>
                <c:pt idx="314">
                  <c:v>0.11897604536975842</c:v>
                </c:pt>
                <c:pt idx="315">
                  <c:v>0.11906533252312371</c:v>
                </c:pt>
                <c:pt idx="316">
                  <c:v>0.11915448940400901</c:v>
                </c:pt>
                <c:pt idx="317">
                  <c:v>0.1192435176549483</c:v>
                </c:pt>
                <c:pt idx="318">
                  <c:v>0.1193324188949989</c:v>
                </c:pt>
                <c:pt idx="319">
                  <c:v>0.11942119472005741</c:v>
                </c:pt>
                <c:pt idx="320">
                  <c:v>0.11950984670316962</c:v>
                </c:pt>
                <c:pt idx="321">
                  <c:v>0.11959837639483793</c:v>
                </c:pt>
                <c:pt idx="322">
                  <c:v>0.1196867853233223</c:v>
                </c:pt>
                <c:pt idx="323">
                  <c:v>0.11977507499493797</c:v>
                </c:pt>
                <c:pt idx="324">
                  <c:v>0.1198632468943488</c:v>
                </c:pt>
                <c:pt idx="325">
                  <c:v>0.11995130248485596</c:v>
                </c:pt>
                <c:pt idx="326">
                  <c:v>0.12003924320868295</c:v>
                </c:pt>
                <c:pt idx="327">
                  <c:v>0.12012707048725636</c:v>
                </c:pt>
                <c:pt idx="328">
                  <c:v>0.1202147857214823</c:v>
                </c:pt>
                <c:pt idx="329">
                  <c:v>0.12030239029201883</c:v>
                </c:pt>
                <c:pt idx="330">
                  <c:v>0.12038988555954541</c:v>
                </c:pt>
                <c:pt idx="331">
                  <c:v>0.12047727286502778</c:v>
                </c:pt>
                <c:pt idx="332">
                  <c:v>0.12056455352997875</c:v>
                </c:pt>
                <c:pt idx="333">
                  <c:v>0.12065172885671632</c:v>
                </c:pt>
                <c:pt idx="334">
                  <c:v>0.12073880012861697</c:v>
                </c:pt>
                <c:pt idx="335">
                  <c:v>0.12082576861036654</c:v>
                </c:pt>
                <c:pt idx="336">
                  <c:v>0.12091263554820644</c:v>
                </c:pt>
                <c:pt idx="337">
                  <c:v>0.12099940217017778</c:v>
                </c:pt>
                <c:pt idx="338">
                  <c:v>0.12108606968636024</c:v>
                </c:pt>
                <c:pt idx="339">
                  <c:v>0.12117263928910925</c:v>
                </c:pt>
                <c:pt idx="340">
                  <c:v>0.12125911215328963</c:v>
                </c:pt>
                <c:pt idx="341">
                  <c:v>0.12134548943650433</c:v>
                </c:pt>
                <c:pt idx="342">
                  <c:v>0.12143177227932238</c:v>
                </c:pt>
                <c:pt idx="343">
                  <c:v>0.12151796180550252</c:v>
                </c:pt>
                <c:pt idx="344">
                  <c:v>0.12160405912221257</c:v>
                </c:pt>
                <c:pt idx="345">
                  <c:v>0.12169006532024837</c:v>
                </c:pt>
                <c:pt idx="346">
                  <c:v>0.12177598147424722</c:v>
                </c:pt>
                <c:pt idx="347">
                  <c:v>0.12186180864290017</c:v>
                </c:pt>
                <c:pt idx="348">
                  <c:v>0.12194754786916034</c:v>
                </c:pt>
                <c:pt idx="349">
                  <c:v>0.1220332001804485</c:v>
                </c:pt>
                <c:pt idx="350">
                  <c:v>0.12211876658885656</c:v>
                </c:pt>
                <c:pt idx="351">
                  <c:v>0.12220424809134725</c:v>
                </c:pt>
                <c:pt idx="352">
                  <c:v>0.12228964566995172</c:v>
                </c:pt>
                <c:pt idx="353">
                  <c:v>0.12237496029196446</c:v>
                </c:pt>
                <c:pt idx="354">
                  <c:v>0.12246019291013553</c:v>
                </c:pt>
                <c:pt idx="355">
                  <c:v>0.12254534446286015</c:v>
                </c:pt>
                <c:pt idx="356">
                  <c:v>0.12263041587436449</c:v>
                </c:pt>
                <c:pt idx="357">
                  <c:v>0.1227154080548922</c:v>
                </c:pt>
                <c:pt idx="358">
                  <c:v>0.1228003219008845</c:v>
                </c:pt>
                <c:pt idx="359">
                  <c:v>0.1228851582951606</c:v>
                </c:pt>
                <c:pt idx="360">
                  <c:v>0.12296991810709446</c:v>
                </c:pt>
                <c:pt idx="361">
                  <c:v>0.12305460219279009</c:v>
                </c:pt>
                <c:pt idx="362">
                  <c:v>0.12313921139525316</c:v>
                </c:pt>
                <c:pt idx="363">
                  <c:v>0.12322374654456111</c:v>
                </c:pt>
                <c:pt idx="364">
                  <c:v>0.12330820845803182</c:v>
                </c:pt>
                <c:pt idx="365">
                  <c:v>0.12339259794038848</c:v>
                </c:pt>
                <c:pt idx="366">
                  <c:v>0.1234769157839227</c:v>
                </c:pt>
                <c:pt idx="367">
                  <c:v>0.12356116276865664</c:v>
                </c:pt>
                <c:pt idx="368">
                  <c:v>0.12364533966250134</c:v>
                </c:pt>
                <c:pt idx="369">
                  <c:v>0.12372944722141369</c:v>
                </c:pt>
                <c:pt idx="370">
                  <c:v>0.12381348618955186</c:v>
                </c:pt>
                <c:pt idx="371">
                  <c:v>0.12389745729942793</c:v>
                </c:pt>
                <c:pt idx="372">
                  <c:v>0.123981361272058</c:v>
                </c:pt>
                <c:pt idx="373">
                  <c:v>0.12406519881711239</c:v>
                </c:pt>
                <c:pt idx="374">
                  <c:v>0.12414897063306159</c:v>
                </c:pt>
                <c:pt idx="375">
                  <c:v>0.12423267740732144</c:v>
                </c:pt>
                <c:pt idx="376">
                  <c:v>0.12431631981639651</c:v>
                </c:pt>
                <c:pt idx="377">
                  <c:v>0.1243998985260205</c:v>
                </c:pt>
                <c:pt idx="378">
                  <c:v>0.12448341419129691</c:v>
                </c:pt>
                <c:pt idx="379">
                  <c:v>0.12456686745683594</c:v>
                </c:pt>
                <c:pt idx="380">
                  <c:v>0.12465025895688958</c:v>
                </c:pt>
                <c:pt idx="381">
                  <c:v>0.12473358931548688</c:v>
                </c:pt>
                <c:pt idx="382">
                  <c:v>0.12481685914656533</c:v>
                </c:pt>
                <c:pt idx="383">
                  <c:v>0.1249000690541021</c:v>
                </c:pt>
                <c:pt idx="384">
                  <c:v>0.12498321963224246</c:v>
                </c:pt>
                <c:pt idx="385">
                  <c:v>0.12506631146542693</c:v>
                </c:pt>
                <c:pt idx="386">
                  <c:v>0.12514934512851722</c:v>
                </c:pt>
                <c:pt idx="387">
                  <c:v>0.1252323211869201</c:v>
                </c:pt>
                <c:pt idx="388">
                  <c:v>0.12531524019671</c:v>
                </c:pt>
                <c:pt idx="389">
                  <c:v>0.12539810270474885</c:v>
                </c:pt>
                <c:pt idx="390">
                  <c:v>0.12548090924880684</c:v>
                </c:pt>
                <c:pt idx="391">
                  <c:v>0.12556366035767902</c:v>
                </c:pt>
                <c:pt idx="392">
                  <c:v>0.12564635655130157</c:v>
                </c:pt>
                <c:pt idx="393">
                  <c:v>0.12572899834086781</c:v>
                </c:pt>
                <c:pt idx="394">
                  <c:v>0.12581158622893979</c:v>
                </c:pt>
                <c:pt idx="395">
                  <c:v>0.12589412070956107</c:v>
                </c:pt>
                <c:pt idx="396">
                  <c:v>0.12597660226836721</c:v>
                </c:pt>
                <c:pt idx="397">
                  <c:v>0.12605903138269459</c:v>
                </c:pt>
                <c:pt idx="398">
                  <c:v>0.12614140852168812</c:v>
                </c:pt>
                <c:pt idx="399">
                  <c:v>0.12622373414640739</c:v>
                </c:pt>
                <c:pt idx="400">
                  <c:v>0.1263060087099315</c:v>
                </c:pt>
                <c:pt idx="401">
                  <c:v>0.12638823265746343</c:v>
                </c:pt>
                <c:pt idx="402">
                  <c:v>0.12647040642643184</c:v>
                </c:pt>
                <c:pt idx="403">
                  <c:v>0.12655253044659157</c:v>
                </c:pt>
                <c:pt idx="404">
                  <c:v>0.12663460514012423</c:v>
                </c:pt>
                <c:pt idx="405">
                  <c:v>0.12671663092173674</c:v>
                </c:pt>
                <c:pt idx="406">
                  <c:v>0.12679860819875793</c:v>
                </c:pt>
                <c:pt idx="407">
                  <c:v>0.12688053737123484</c:v>
                </c:pt>
                <c:pt idx="408">
                  <c:v>0.12696241883202833</c:v>
                </c:pt>
                <c:pt idx="409">
                  <c:v>0.12704425296690533</c:v>
                </c:pt>
                <c:pt idx="410">
                  <c:v>0.12712604015463272</c:v>
                </c:pt>
                <c:pt idx="411">
                  <c:v>0.12720778076706774</c:v>
                </c:pt>
                <c:pt idx="412">
                  <c:v>0.12728947516924888</c:v>
                </c:pt>
                <c:pt idx="413">
                  <c:v>0.12737112371948414</c:v>
                </c:pt>
                <c:pt idx="414">
                  <c:v>0.12745272676944003</c:v>
                </c:pt>
                <c:pt idx="415">
                  <c:v>0.12753428466422789</c:v>
                </c:pt>
                <c:pt idx="416">
                  <c:v>0.12761579774248916</c:v>
                </c:pt>
                <c:pt idx="417">
                  <c:v>0.12769726633648126</c:v>
                </c:pt>
                <c:pt idx="418">
                  <c:v>0.12777869077216103</c:v>
                </c:pt>
                <c:pt idx="419">
                  <c:v>0.1278600713692663</c:v>
                </c:pt>
                <c:pt idx="420">
                  <c:v>0.12794140844139887</c:v>
                </c:pt>
                <c:pt idx="421">
                  <c:v>0.12802270229610443</c:v>
                </c:pt>
                <c:pt idx="422">
                  <c:v>0.12810395323495291</c:v>
                </c:pt>
                <c:pt idx="423">
                  <c:v>0.12818516155361565</c:v>
                </c:pt>
                <c:pt idx="424">
                  <c:v>0.12826632754194509</c:v>
                </c:pt>
                <c:pt idx="425">
                  <c:v>0.12834745148404994</c:v>
                </c:pt>
                <c:pt idx="426">
                  <c:v>0.12842853365837206</c:v>
                </c:pt>
                <c:pt idx="427">
                  <c:v>0.12850957433775995</c:v>
                </c:pt>
                <c:pt idx="428">
                  <c:v>0.12859057378954439</c:v>
                </c:pt>
                <c:pt idx="429">
                  <c:v>0.12867153227561032</c:v>
                </c:pt>
                <c:pt idx="430">
                  <c:v>0.1287524500524691</c:v>
                </c:pt>
                <c:pt idx="431">
                  <c:v>0.12883332737133074</c:v>
                </c:pt>
                <c:pt idx="432">
                  <c:v>0.12891416447817278</c:v>
                </c:pt>
                <c:pt idx="433">
                  <c:v>0.12899496161381138</c:v>
                </c:pt>
                <c:pt idx="434">
                  <c:v>0.12907571901396847</c:v>
                </c:pt>
                <c:pt idx="435">
                  <c:v>0.12915643690934095</c:v>
                </c:pt>
                <c:pt idx="436">
                  <c:v>0.12923711552566716</c:v>
                </c:pt>
                <c:pt idx="437">
                  <c:v>0.12931775508379281</c:v>
                </c:pt>
                <c:pt idx="438">
                  <c:v>0.12939835579973716</c:v>
                </c:pt>
                <c:pt idx="439">
                  <c:v>0.12947891788475671</c:v>
                </c:pt>
                <c:pt idx="440">
                  <c:v>0.12955944154540941</c:v>
                </c:pt>
                <c:pt idx="441">
                  <c:v>0.12963992698361843</c:v>
                </c:pt>
                <c:pt idx="442">
                  <c:v>0.12972037439673312</c:v>
                </c:pt>
                <c:pt idx="443">
                  <c:v>0.12980078397759207</c:v>
                </c:pt>
                <c:pt idx="444">
                  <c:v>0.12988115591458202</c:v>
                </c:pt>
                <c:pt idx="445">
                  <c:v>0.12996149039169985</c:v>
                </c:pt>
                <c:pt idx="446">
                  <c:v>0.13004178758861071</c:v>
                </c:pt>
                <c:pt idx="447">
                  <c:v>0.13012204768070695</c:v>
                </c:pt>
                <c:pt idx="448">
                  <c:v>0.1302022708391663</c:v>
                </c:pt>
                <c:pt idx="449">
                  <c:v>0.13028245723100837</c:v>
                </c:pt>
                <c:pt idx="450">
                  <c:v>0.13036260701915223</c:v>
                </c:pt>
                <c:pt idx="451">
                  <c:v>0.13044272036247112</c:v>
                </c:pt>
                <c:pt idx="452">
                  <c:v>0.13052279741584852</c:v>
                </c:pt>
                <c:pt idx="453">
                  <c:v>0.13060283833023212</c:v>
                </c:pt>
                <c:pt idx="454">
                  <c:v>0.13068284325268797</c:v>
                </c:pt>
                <c:pt idx="455">
                  <c:v>0.13076281232645315</c:v>
                </c:pt>
                <c:pt idx="456">
                  <c:v>0.13084274569098947</c:v>
                </c:pt>
                <c:pt idx="457">
                  <c:v>0.13092264348203372</c:v>
                </c:pt>
                <c:pt idx="458">
                  <c:v>0.13100250583165055</c:v>
                </c:pt>
                <c:pt idx="459">
                  <c:v>0.13108233286828258</c:v>
                </c:pt>
                <c:pt idx="460">
                  <c:v>0.13116212471680019</c:v>
                </c:pt>
                <c:pt idx="461">
                  <c:v>0.13124188149855101</c:v>
                </c:pt>
                <c:pt idx="462">
                  <c:v>0.13132160333140958</c:v>
                </c:pt>
                <c:pt idx="463">
                  <c:v>0.13140129032982473</c:v>
                </c:pt>
                <c:pt idx="464">
                  <c:v>0.13148094260486776</c:v>
                </c:pt>
                <c:pt idx="465">
                  <c:v>0.13156056026427942</c:v>
                </c:pt>
                <c:pt idx="466">
                  <c:v>0.13164014341251704</c:v>
                </c:pt>
                <c:pt idx="467">
                  <c:v>0.13171969215079948</c:v>
                </c:pt>
                <c:pt idx="468">
                  <c:v>0.13179920657715383</c:v>
                </c:pt>
                <c:pt idx="469">
                  <c:v>0.13187868678645934</c:v>
                </c:pt>
                <c:pt idx="470">
                  <c:v>0.13195813287049282</c:v>
                </c:pt>
                <c:pt idx="471">
                  <c:v>0.13203754491797129</c:v>
                </c:pt>
                <c:pt idx="472">
                  <c:v>0.13211692301459618</c:v>
                </c:pt>
                <c:pt idx="473">
                  <c:v>0.13219626724309644</c:v>
                </c:pt>
                <c:pt idx="474">
                  <c:v>0.13227557768326986</c:v>
                </c:pt>
                <c:pt idx="475">
                  <c:v>0.13235485441202527</c:v>
                </c:pt>
                <c:pt idx="476">
                  <c:v>0.13243409750342469</c:v>
                </c:pt>
                <c:pt idx="477">
                  <c:v>0.13251330702872285</c:v>
                </c:pt>
                <c:pt idx="478">
                  <c:v>0.13259248305640839</c:v>
                </c:pt>
                <c:pt idx="479">
                  <c:v>0.13267162565224364</c:v>
                </c:pt>
                <c:pt idx="480">
                  <c:v>0.13275073487930336</c:v>
                </c:pt>
                <c:pt idx="481">
                  <c:v>0.13282981079801429</c:v>
                </c:pt>
                <c:pt idx="482">
                  <c:v>0.13290885346619383</c:v>
                </c:pt>
                <c:pt idx="483">
                  <c:v>0.13298786293908699</c:v>
                </c:pt>
                <c:pt idx="484">
                  <c:v>0.13306683926940482</c:v>
                </c:pt>
                <c:pt idx="485">
                  <c:v>0.13314578250736145</c:v>
                </c:pt>
                <c:pt idx="486">
                  <c:v>0.13322469270071011</c:v>
                </c:pt>
                <c:pt idx="487">
                  <c:v>0.13330356989478018</c:v>
                </c:pt>
                <c:pt idx="488">
                  <c:v>0.13338241413251203</c:v>
                </c:pt>
                <c:pt idx="489">
                  <c:v>0.1334612254544936</c:v>
                </c:pt>
                <c:pt idx="490">
                  <c:v>0.13354000389899365</c:v>
                </c:pt>
                <c:pt idx="491">
                  <c:v>0.13361874950199826</c:v>
                </c:pt>
                <c:pt idx="492">
                  <c:v>0.13369746229724344</c:v>
                </c:pt>
                <c:pt idx="493">
                  <c:v>0.13377614231624907</c:v>
                </c:pt>
                <c:pt idx="494">
                  <c:v>0.13385478958835295</c:v>
                </c:pt>
                <c:pt idx="495">
                  <c:v>0.13393340414074265</c:v>
                </c:pt>
                <c:pt idx="496">
                  <c:v>0.13401198599848926</c:v>
                </c:pt>
                <c:pt idx="497">
                  <c:v>0.13409053518457822</c:v>
                </c:pt>
                <c:pt idx="498">
                  <c:v>0.13416905171994159</c:v>
                </c:pt>
                <c:pt idx="499">
                  <c:v>0.13424753562349023</c:v>
                </c:pt>
                <c:pt idx="500">
                  <c:v>0.13432598691214326</c:v>
                </c:pt>
                <c:pt idx="501">
                  <c:v>0.13440440560085987</c:v>
                </c:pt>
                <c:pt idx="502">
                  <c:v>0.13448279170266897</c:v>
                </c:pt>
                <c:pt idx="503">
                  <c:v>0.13456114522869922</c:v>
                </c:pt>
                <c:pt idx="504">
                  <c:v>0.1346394661882091</c:v>
                </c:pt>
                <c:pt idx="505">
                  <c:v>0.13471775458861487</c:v>
                </c:pt>
                <c:pt idx="506">
                  <c:v>0.13479601043552089</c:v>
                </c:pt>
                <c:pt idx="507">
                  <c:v>0.13487423373274685</c:v>
                </c:pt>
                <c:pt idx="508">
                  <c:v>0.13495242448235653</c:v>
                </c:pt>
                <c:pt idx="509">
                  <c:v>0.13503058268468587</c:v>
                </c:pt>
                <c:pt idx="510">
                  <c:v>0.13510870833836991</c:v>
                </c:pt>
                <c:pt idx="511">
                  <c:v>0.13518680144036993</c:v>
                </c:pt>
                <c:pt idx="512">
                  <c:v>0.13526486198600104</c:v>
                </c:pt>
                <c:pt idx="513">
                  <c:v>0.13534288996895766</c:v>
                </c:pt>
                <c:pt idx="514">
                  <c:v>0.13542088538134048</c:v>
                </c:pt>
                <c:pt idx="515">
                  <c:v>0.13549884821368202</c:v>
                </c:pt>
                <c:pt idx="516">
                  <c:v>0.13557677845497237</c:v>
                </c:pt>
                <c:pt idx="517">
                  <c:v>0.13565467609268417</c:v>
                </c:pt>
                <c:pt idx="518">
                  <c:v>0.13573254111279781</c:v>
                </c:pt>
                <c:pt idx="519">
                  <c:v>0.13581037349982616</c:v>
                </c:pt>
                <c:pt idx="520">
                  <c:v>0.13588817323683886</c:v>
                </c:pt>
                <c:pt idx="521">
                  <c:v>0.13596594030548573</c:v>
                </c:pt>
                <c:pt idx="522">
                  <c:v>0.13604367468602227</c:v>
                </c:pt>
                <c:pt idx="523">
                  <c:v>0.13612137635733113</c:v>
                </c:pt>
                <c:pt idx="524">
                  <c:v>0.13619904529694693</c:v>
                </c:pt>
                <c:pt idx="525">
                  <c:v>0.13627668148107819</c:v>
                </c:pt>
                <c:pt idx="526">
                  <c:v>0.13635428488463025</c:v>
                </c:pt>
                <c:pt idx="527">
                  <c:v>0.13643185548122805</c:v>
                </c:pt>
                <c:pt idx="528">
                  <c:v>0.13650939324323799</c:v>
                </c:pt>
                <c:pt idx="529">
                  <c:v>0.13658689814178948</c:v>
                </c:pt>
                <c:pt idx="530">
                  <c:v>0.1366643701467973</c:v>
                </c:pt>
                <c:pt idx="531">
                  <c:v>0.13674180922698198</c:v>
                </c:pt>
                <c:pt idx="532">
                  <c:v>0.13681921534989164</c:v>
                </c:pt>
                <c:pt idx="533">
                  <c:v>0.13689658848192249</c:v>
                </c:pt>
                <c:pt idx="534">
                  <c:v>0.13697392858833943</c:v>
                </c:pt>
                <c:pt idx="535">
                  <c:v>0.13705123563329627</c:v>
                </c:pt>
                <c:pt idx="536">
                  <c:v>0.13712850957985631</c:v>
                </c:pt>
                <c:pt idx="537">
                  <c:v>0.13720575039001129</c:v>
                </c:pt>
                <c:pt idx="538">
                  <c:v>0.1372829580247017</c:v>
                </c:pt>
                <c:pt idx="539">
                  <c:v>0.1373601324438363</c:v>
                </c:pt>
                <c:pt idx="540">
                  <c:v>0.13743727360631017</c:v>
                </c:pt>
                <c:pt idx="541">
                  <c:v>0.13751438147002501</c:v>
                </c:pt>
                <c:pt idx="542">
                  <c:v>0.13759145599190636</c:v>
                </c:pt>
                <c:pt idx="543">
                  <c:v>0.13766849712792328</c:v>
                </c:pt>
                <c:pt idx="544">
                  <c:v>0.13774550483310577</c:v>
                </c:pt>
                <c:pt idx="545">
                  <c:v>0.13782247906156347</c:v>
                </c:pt>
                <c:pt idx="546">
                  <c:v>0.13789941976650255</c:v>
                </c:pt>
                <c:pt idx="547">
                  <c:v>0.13797632690024375</c:v>
                </c:pt>
                <c:pt idx="548">
                  <c:v>0.13805320041423982</c:v>
                </c:pt>
                <c:pt idx="549">
                  <c:v>0.13813004025909234</c:v>
                </c:pt>
                <c:pt idx="550">
                  <c:v>0.13820684638456884</c:v>
                </c:pt>
                <c:pt idx="551">
                  <c:v>0.13828361873961975</c:v>
                </c:pt>
                <c:pt idx="552">
                  <c:v>0.1383603572723941</c:v>
                </c:pt>
                <c:pt idx="553">
                  <c:v>0.13843706193025668</c:v>
                </c:pt>
                <c:pt idx="554">
                  <c:v>0.13851373265980377</c:v>
                </c:pt>
                <c:pt idx="555">
                  <c:v>0.13859036940687897</c:v>
                </c:pt>
                <c:pt idx="556">
                  <c:v>0.13866697211658896</c:v>
                </c:pt>
                <c:pt idx="557">
                  <c:v>0.13874354073331938</c:v>
                </c:pt>
                <c:pt idx="558">
                  <c:v>0.13882007520074946</c:v>
                </c:pt>
                <c:pt idx="559">
                  <c:v>0.13889657546186773</c:v>
                </c:pt>
                <c:pt idx="560">
                  <c:v>0.13897304145898659</c:v>
                </c:pt>
                <c:pt idx="561">
                  <c:v>0.13904947313375765</c:v>
                </c:pt>
                <c:pt idx="562">
                  <c:v>0.13912587042718549</c:v>
                </c:pt>
                <c:pt idx="563">
                  <c:v>0.13920223327964257</c:v>
                </c:pt>
                <c:pt idx="564">
                  <c:v>0.13927856163088351</c:v>
                </c:pt>
                <c:pt idx="565">
                  <c:v>0.13935485542005913</c:v>
                </c:pt>
                <c:pt idx="566">
                  <c:v>0.13943111458572938</c:v>
                </c:pt>
                <c:pt idx="567">
                  <c:v>0.1395073390658787</c:v>
                </c:pt>
                <c:pt idx="568">
                  <c:v>0.13958352879792832</c:v>
                </c:pt>
                <c:pt idx="569">
                  <c:v>0.13965968371875015</c:v>
                </c:pt>
                <c:pt idx="570">
                  <c:v>0.13973580376467931</c:v>
                </c:pt>
                <c:pt idx="571">
                  <c:v>0.13981188887152804</c:v>
                </c:pt>
                <c:pt idx="572">
                  <c:v>0.13988793897459764</c:v>
                </c:pt>
                <c:pt idx="573">
                  <c:v>0.13996395400869277</c:v>
                </c:pt>
                <c:pt idx="574">
                  <c:v>0.14003993390813152</c:v>
                </c:pt>
                <c:pt idx="575">
                  <c:v>0.14011587860675981</c:v>
                </c:pt>
                <c:pt idx="576">
                  <c:v>0.1401917880379632</c:v>
                </c:pt>
                <c:pt idx="577">
                  <c:v>0.14026766213467831</c:v>
                </c:pt>
                <c:pt idx="578">
                  <c:v>0.14034350082940517</c:v>
                </c:pt>
                <c:pt idx="579">
                  <c:v>0.14041930405421918</c:v>
                </c:pt>
                <c:pt idx="580">
                  <c:v>0.14049507174078205</c:v>
                </c:pt>
                <c:pt idx="581">
                  <c:v>0.14057080382035431</c:v>
                </c:pt>
                <c:pt idx="582">
                  <c:v>0.14064650022380557</c:v>
                </c:pt>
                <c:pt idx="583">
                  <c:v>0.14072216088162645</c:v>
                </c:pt>
                <c:pt idx="584">
                  <c:v>0.14079778572393897</c:v>
                </c:pt>
                <c:pt idx="585">
                  <c:v>0.14087337468050809</c:v>
                </c:pt>
                <c:pt idx="586">
                  <c:v>0.14094892768075235</c:v>
                </c:pt>
                <c:pt idx="587">
                  <c:v>0.14102444465375374</c:v>
                </c:pt>
                <c:pt idx="588">
                  <c:v>0.14109992552826903</c:v>
                </c:pt>
                <c:pt idx="589">
                  <c:v>0.14117537023273999</c:v>
                </c:pt>
                <c:pt idx="590">
                  <c:v>0.1412507786953032</c:v>
                </c:pt>
                <c:pt idx="591">
                  <c:v>0.14132615084380054</c:v>
                </c:pt>
                <c:pt idx="592">
                  <c:v>0.14140148660578869</c:v>
                </c:pt>
                <c:pt idx="593">
                  <c:v>0.14147678590854917</c:v>
                </c:pt>
                <c:pt idx="594">
                  <c:v>0.14155204867909868</c:v>
                </c:pt>
                <c:pt idx="595">
                  <c:v>0.14162727484419724</c:v>
                </c:pt>
                <c:pt idx="596">
                  <c:v>0.14170246433035913</c:v>
                </c:pt>
                <c:pt idx="597">
                  <c:v>0.14177761706386102</c:v>
                </c:pt>
                <c:pt idx="598">
                  <c:v>0.14185273297075163</c:v>
                </c:pt>
                <c:pt idx="599">
                  <c:v>0.14192781197686127</c:v>
                </c:pt>
                <c:pt idx="600">
                  <c:v>0.14200285400780996</c:v>
                </c:pt>
                <c:pt idx="601">
                  <c:v>0.1420778589890167</c:v>
                </c:pt>
                <c:pt idx="602">
                  <c:v>0.14215282684570849</c:v>
                </c:pt>
                <c:pt idx="603">
                  <c:v>0.14222775750292796</c:v>
                </c:pt>
                <c:pt idx="604">
                  <c:v>0.14230265088554292</c:v>
                </c:pt>
                <c:pt idx="605">
                  <c:v>0.1423775069182539</c:v>
                </c:pt>
                <c:pt idx="606">
                  <c:v>0.14245232552560344</c:v>
                </c:pt>
                <c:pt idx="607">
                  <c:v>0.14252710663198259</c:v>
                </c:pt>
                <c:pt idx="608">
                  <c:v>0.14260185016164106</c:v>
                </c:pt>
                <c:pt idx="609">
                  <c:v>0.14267655603869331</c:v>
                </c:pt>
                <c:pt idx="610">
                  <c:v>0.14275122418712721</c:v>
                </c:pt>
                <c:pt idx="611">
                  <c:v>0.1428258545308119</c:v>
                </c:pt>
                <c:pt idx="612">
                  <c:v>0.14290044699350482</c:v>
                </c:pt>
                <c:pt idx="613">
                  <c:v>0.14297500149885994</c:v>
                </c:pt>
                <c:pt idx="614">
                  <c:v>0.14304951797043461</c:v>
                </c:pt>
                <c:pt idx="615">
                  <c:v>0.14312399633169692</c:v>
                </c:pt>
                <c:pt idx="616">
                  <c:v>0.14319843650603317</c:v>
                </c:pt>
                <c:pt idx="617">
                  <c:v>0.14327283841675506</c:v>
                </c:pt>
                <c:pt idx="618">
                  <c:v>0.14334720198710618</c:v>
                </c:pt>
                <c:pt idx="619">
                  <c:v>0.14342152714026921</c:v>
                </c:pt>
                <c:pt idx="620">
                  <c:v>0.14349581379937321</c:v>
                </c:pt>
                <c:pt idx="621">
                  <c:v>0.14357006188749932</c:v>
                </c:pt>
                <c:pt idx="622">
                  <c:v>0.14364427132768831</c:v>
                </c:pt>
                <c:pt idx="623">
                  <c:v>0.1437184420429469</c:v>
                </c:pt>
                <c:pt idx="624">
                  <c:v>0.14379257395625372</c:v>
                </c:pt>
                <c:pt idx="625">
                  <c:v>0.1438666669905663</c:v>
                </c:pt>
                <c:pt idx="626">
                  <c:v>0.14394072106882688</c:v>
                </c:pt>
                <c:pt idx="627">
                  <c:v>0.14401473611396917</c:v>
                </c:pt>
                <c:pt idx="628">
                  <c:v>0.14408871204892351</c:v>
                </c:pt>
                <c:pt idx="629">
                  <c:v>0.14416264879662402</c:v>
                </c:pt>
                <c:pt idx="630">
                  <c:v>0.14423654628001334</c:v>
                </c:pt>
                <c:pt idx="631">
                  <c:v>0.1443104044220494</c:v>
                </c:pt>
                <c:pt idx="632">
                  <c:v>0.14438422314571059</c:v>
                </c:pt>
                <c:pt idx="633">
                  <c:v>0.14445800237400194</c:v>
                </c:pt>
                <c:pt idx="634">
                  <c:v>0.14453174202996008</c:v>
                </c:pt>
                <c:pt idx="635">
                  <c:v>0.14460544203665929</c:v>
                </c:pt>
                <c:pt idx="636">
                  <c:v>0.14467910231721695</c:v>
                </c:pt>
                <c:pt idx="637">
                  <c:v>0.14475272279479812</c:v>
                </c:pt>
                <c:pt idx="638">
                  <c:v>0.14482630339262165</c:v>
                </c:pt>
                <c:pt idx="639">
                  <c:v>0.144899844033965</c:v>
                </c:pt>
                <c:pt idx="640">
                  <c:v>0.14497334464216952</c:v>
                </c:pt>
                <c:pt idx="641">
                  <c:v>0.14504680514064525</c:v>
                </c:pt>
                <c:pt idx="642">
                  <c:v>0.14512022545287631</c:v>
                </c:pt>
                <c:pt idx="643">
                  <c:v>0.14519360550242505</c:v>
                </c:pt>
                <c:pt idx="644">
                  <c:v>0.14526694521293743</c:v>
                </c:pt>
                <c:pt idx="645">
                  <c:v>0.1453402445081482</c:v>
                </c:pt>
                <c:pt idx="646">
                  <c:v>0.14541350331188421</c:v>
                </c:pt>
                <c:pt idx="647">
                  <c:v>0.14548672154807032</c:v>
                </c:pt>
                <c:pt idx="648">
                  <c:v>0.14555989914073353</c:v>
                </c:pt>
                <c:pt idx="649">
                  <c:v>0.14563303601400698</c:v>
                </c:pt>
                <c:pt idx="650">
                  <c:v>0.14570613209213487</c:v>
                </c:pt>
                <c:pt idx="651">
                  <c:v>0.14577918729947684</c:v>
                </c:pt>
                <c:pt idx="652">
                  <c:v>0.14585220156051162</c:v>
                </c:pt>
                <c:pt idx="653">
                  <c:v>0.1459251747998421</c:v>
                </c:pt>
                <c:pt idx="654">
                  <c:v>0.14599810694219875</c:v>
                </c:pt>
                <c:pt idx="655">
                  <c:v>0.14607099791244393</c:v>
                </c:pt>
                <c:pt idx="656">
                  <c:v>0.1461438476355757</c:v>
                </c:pt>
                <c:pt idx="657">
                  <c:v>0.14621665603673237</c:v>
                </c:pt>
                <c:pt idx="658">
                  <c:v>0.14628942304119555</c:v>
                </c:pt>
                <c:pt idx="659">
                  <c:v>0.14636214857439472</c:v>
                </c:pt>
                <c:pt idx="660">
                  <c:v>0.14643483256191028</c:v>
                </c:pt>
                <c:pt idx="661">
                  <c:v>0.14650747492947788</c:v>
                </c:pt>
                <c:pt idx="662">
                  <c:v>0.14658007560299147</c:v>
                </c:pt>
                <c:pt idx="663">
                  <c:v>0.14665263450850746</c:v>
                </c:pt>
                <c:pt idx="664">
                  <c:v>0.14672515157224786</c:v>
                </c:pt>
                <c:pt idx="665">
                  <c:v>0.14679762672060351</c:v>
                </c:pt>
                <c:pt idx="666">
                  <c:v>0.14687005988013821</c:v>
                </c:pt>
                <c:pt idx="667">
                  <c:v>0.14694245097759145</c:v>
                </c:pt>
                <c:pt idx="668">
                  <c:v>0.1470147999398817</c:v>
                </c:pt>
                <c:pt idx="669">
                  <c:v>0.14708710669411021</c:v>
                </c:pt>
                <c:pt idx="670">
                  <c:v>0.14715937116756367</c:v>
                </c:pt>
                <c:pt idx="671">
                  <c:v>0.14723159328771732</c:v>
                </c:pt>
                <c:pt idx="672">
                  <c:v>0.1473037729822384</c:v>
                </c:pt>
                <c:pt idx="673">
                  <c:v>0.14737591017898852</c:v>
                </c:pt>
                <c:pt idx="674">
                  <c:v>0.14744800480602771</c:v>
                </c:pt>
                <c:pt idx="675">
                  <c:v>0.14752005679161609</c:v>
                </c:pt>
                <c:pt idx="676">
                  <c:v>0.14759206606421782</c:v>
                </c:pt>
                <c:pt idx="677">
                  <c:v>0.14766403255250279</c:v>
                </c:pt>
                <c:pt idx="678">
                  <c:v>0.14773595618535068</c:v>
                </c:pt>
                <c:pt idx="679">
                  <c:v>0.14780783689185256</c:v>
                </c:pt>
                <c:pt idx="680">
                  <c:v>0.14787967460131415</c:v>
                </c:pt>
                <c:pt idx="681">
                  <c:v>0.14795146924325825</c:v>
                </c:pt>
                <c:pt idx="682">
                  <c:v>0.14802322074742738</c:v>
                </c:pt>
                <c:pt idx="683">
                  <c:v>0.14809492904378624</c:v>
                </c:pt>
                <c:pt idx="684">
                  <c:v>0.14816659406252439</c:v>
                </c:pt>
                <c:pt idx="685">
                  <c:v>0.14823821573405829</c:v>
                </c:pt>
                <c:pt idx="686">
                  <c:v>0.14830979398903396</c:v>
                </c:pt>
                <c:pt idx="687">
                  <c:v>0.14838132875832957</c:v>
                </c:pt>
                <c:pt idx="688">
                  <c:v>0.14845281997305679</c:v>
                </c:pt>
                <c:pt idx="689">
                  <c:v>0.14852426756456438</c:v>
                </c:pt>
                <c:pt idx="690">
                  <c:v>0.14859567146443939</c:v>
                </c:pt>
                <c:pt idx="691">
                  <c:v>0.14866703160450981</c:v>
                </c:pt>
                <c:pt idx="692">
                  <c:v>0.14873834791684626</c:v>
                </c:pt>
                <c:pt idx="693">
                  <c:v>0.14880962033376471</c:v>
                </c:pt>
                <c:pt idx="694">
                  <c:v>0.14888084878782779</c:v>
                </c:pt>
                <c:pt idx="695">
                  <c:v>0.14895203321184747</c:v>
                </c:pt>
                <c:pt idx="696">
                  <c:v>0.14902317353888672</c:v>
                </c:pt>
                <c:pt idx="697">
                  <c:v>0.1490942697022612</c:v>
                </c:pt>
                <c:pt idx="698">
                  <c:v>0.14916532163554166</c:v>
                </c:pt>
                <c:pt idx="699">
                  <c:v>0.14923632927255517</c:v>
                </c:pt>
                <c:pt idx="700">
                  <c:v>0.14930729254738762</c:v>
                </c:pt>
                <c:pt idx="701">
                  <c:v>0.1493782113943849</c:v>
                </c:pt>
                <c:pt idx="702">
                  <c:v>0.14944908574815488</c:v>
                </c:pt>
                <c:pt idx="703">
                  <c:v>0.149519915543569</c:v>
                </c:pt>
                <c:pt idx="704">
                  <c:v>0.14959070071576439</c:v>
                </c:pt>
                <c:pt idx="705">
                  <c:v>0.14966144120014441</c:v>
                </c:pt>
                <c:pt idx="706">
                  <c:v>0.14973213693238155</c:v>
                </c:pt>
                <c:pt idx="707">
                  <c:v>0.14980278784841805</c:v>
                </c:pt>
                <c:pt idx="708">
                  <c:v>0.14987339388446769</c:v>
                </c:pt>
                <c:pt idx="709">
                  <c:v>0.14994395497701754</c:v>
                </c:pt>
                <c:pt idx="710">
                  <c:v>0.15001447106282884</c:v>
                </c:pt>
                <c:pt idx="711">
                  <c:v>0.15008494207893891</c:v>
                </c:pt>
                <c:pt idx="712">
                  <c:v>0.15015536796266241</c:v>
                </c:pt>
                <c:pt idx="713">
                  <c:v>0.15022574865159238</c:v>
                </c:pt>
                <c:pt idx="714">
                  <c:v>0.15029608408360204</c:v>
                </c:pt>
                <c:pt idx="715">
                  <c:v>0.15036637419684562</c:v>
                </c:pt>
                <c:pt idx="716">
                  <c:v>0.15043661892975985</c:v>
                </c:pt>
                <c:pt idx="717">
                  <c:v>0.15050681822106529</c:v>
                </c:pt>
                <c:pt idx="718">
                  <c:v>0.15057697200976725</c:v>
                </c:pt>
                <c:pt idx="719">
                  <c:v>0.15064708023515683</c:v>
                </c:pt>
                <c:pt idx="720">
                  <c:v>0.15071714283681267</c:v>
                </c:pt>
                <c:pt idx="721">
                  <c:v>0.15078715975460144</c:v>
                </c:pt>
                <c:pt idx="722">
                  <c:v>0.15085713092867889</c:v>
                </c:pt>
                <c:pt idx="723">
                  <c:v>0.15092705629949169</c:v>
                </c:pt>
                <c:pt idx="724">
                  <c:v>0.15099693580777726</c:v>
                </c:pt>
                <c:pt idx="725">
                  <c:v>0.15106676939456562</c:v>
                </c:pt>
                <c:pt idx="726">
                  <c:v>0.15113655700117989</c:v>
                </c:pt>
                <c:pt idx="727">
                  <c:v>0.1512062985692377</c:v>
                </c:pt>
                <c:pt idx="728">
                  <c:v>0.15127599404065126</c:v>
                </c:pt>
                <c:pt idx="729">
                  <c:v>0.15134564335762918</c:v>
                </c:pt>
                <c:pt idx="730">
                  <c:v>0.15141524646267654</c:v>
                </c:pt>
                <c:pt idx="731">
                  <c:v>0.15148480329859651</c:v>
                </c:pt>
                <c:pt idx="732">
                  <c:v>0.15155431380849008</c:v>
                </c:pt>
                <c:pt idx="733">
                  <c:v>0.15162377793575763</c:v>
                </c:pt>
                <c:pt idx="734">
                  <c:v>0.15169319562409955</c:v>
                </c:pt>
                <c:pt idx="735">
                  <c:v>0.15176256681751651</c:v>
                </c:pt>
                <c:pt idx="736">
                  <c:v>0.15183189146031109</c:v>
                </c:pt>
                <c:pt idx="737">
                  <c:v>0.15190116949708715</c:v>
                </c:pt>
                <c:pt idx="738">
                  <c:v>0.15197040087275138</c:v>
                </c:pt>
                <c:pt idx="739">
                  <c:v>0.15203958553251382</c:v>
                </c:pt>
                <c:pt idx="740">
                  <c:v>0.15210872342188819</c:v>
                </c:pt>
                <c:pt idx="741">
                  <c:v>0.15217781448669251</c:v>
                </c:pt>
                <c:pt idx="742">
                  <c:v>0.15224685867304974</c:v>
                </c:pt>
                <c:pt idx="743">
                  <c:v>0.15231585592738844</c:v>
                </c:pt>
                <c:pt idx="744">
                  <c:v>0.15238480619644298</c:v>
                </c:pt>
                <c:pt idx="745">
                  <c:v>0.15245370942725411</c:v>
                </c:pt>
                <c:pt idx="746">
                  <c:v>0.15252256556716917</c:v>
                </c:pt>
                <c:pt idx="747">
                  <c:v>0.15259137456384333</c:v>
                </c:pt>
                <c:pt idx="748">
                  <c:v>0.15266013636523909</c:v>
                </c:pt>
                <c:pt idx="749">
                  <c:v>0.15272885091962693</c:v>
                </c:pt>
                <c:pt idx="750">
                  <c:v>0.15279751817558718</c:v>
                </c:pt>
                <c:pt idx="751">
                  <c:v>0.15286613808200591</c:v>
                </c:pt>
                <c:pt idx="752">
                  <c:v>0.15293471058808181</c:v>
                </c:pt>
                <c:pt idx="753">
                  <c:v>0.15300323564332083</c:v>
                </c:pt>
                <c:pt idx="754">
                  <c:v>0.15307171319753887</c:v>
                </c:pt>
                <c:pt idx="755">
                  <c:v>0.15314014320086292</c:v>
                </c:pt>
                <c:pt idx="756">
                  <c:v>0.15320852560372905</c:v>
                </c:pt>
                <c:pt idx="757">
                  <c:v>0.15327686035688484</c:v>
                </c:pt>
                <c:pt idx="758">
                  <c:v>0.15334514741138747</c:v>
                </c:pt>
                <c:pt idx="759">
                  <c:v>0.1534133867186066</c:v>
                </c:pt>
                <c:pt idx="760">
                  <c:v>0.15348157823022038</c:v>
                </c:pt>
                <c:pt idx="761">
                  <c:v>0.1535497218982205</c:v>
                </c:pt>
                <c:pt idx="762">
                  <c:v>0.15361781767490942</c:v>
                </c:pt>
                <c:pt idx="763">
                  <c:v>0.15368586551290045</c:v>
                </c:pt>
                <c:pt idx="764">
                  <c:v>0.1537538653651202</c:v>
                </c:pt>
                <c:pt idx="765">
                  <c:v>0.15382181718480434</c:v>
                </c:pt>
                <c:pt idx="766">
                  <c:v>0.15388972092550268</c:v>
                </c:pt>
                <c:pt idx="767">
                  <c:v>0.15395757654107461</c:v>
                </c:pt>
                <c:pt idx="768">
                  <c:v>0.15402538398569351</c:v>
                </c:pt>
                <c:pt idx="769">
                  <c:v>0.15409314321384338</c:v>
                </c:pt>
                <c:pt idx="770">
                  <c:v>0.15416085418032108</c:v>
                </c:pt>
                <c:pt idx="771">
                  <c:v>0.15422851684023445</c:v>
                </c:pt>
                <c:pt idx="772">
                  <c:v>0.15429613114900229</c:v>
                </c:pt>
                <c:pt idx="773">
                  <c:v>0.15436369706235745</c:v>
                </c:pt>
                <c:pt idx="774">
                  <c:v>0.1544312145363429</c:v>
                </c:pt>
                <c:pt idx="775">
                  <c:v>0.1544986835273138</c:v>
                </c:pt>
                <c:pt idx="776">
                  <c:v>0.15456610399193718</c:v>
                </c:pt>
                <c:pt idx="777">
                  <c:v>0.15463347588719092</c:v>
                </c:pt>
                <c:pt idx="778">
                  <c:v>0.15470079917036367</c:v>
                </c:pt>
                <c:pt idx="779">
                  <c:v>0.15476807379905716</c:v>
                </c:pt>
                <c:pt idx="780">
                  <c:v>0.15483529973118329</c:v>
                </c:pt>
                <c:pt idx="781">
                  <c:v>0.15490247692496456</c:v>
                </c:pt>
                <c:pt idx="782">
                  <c:v>0.15496960533893409</c:v>
                </c:pt>
                <c:pt idx="783">
                  <c:v>0.1550366849319367</c:v>
                </c:pt>
                <c:pt idx="784">
                  <c:v>0.15510371566312636</c:v>
                </c:pt>
                <c:pt idx="785">
                  <c:v>0.15517069749196785</c:v>
                </c:pt>
                <c:pt idx="786">
                  <c:v>0.15523763037823601</c:v>
                </c:pt>
                <c:pt idx="787">
                  <c:v>0.15530451428201517</c:v>
                </c:pt>
                <c:pt idx="788">
                  <c:v>0.15537134916369807</c:v>
                </c:pt>
                <c:pt idx="789">
                  <c:v>0.15543813498399003</c:v>
                </c:pt>
                <c:pt idx="790">
                  <c:v>0.15550487170390026</c:v>
                </c:pt>
                <c:pt idx="791">
                  <c:v>0.15557155928475139</c:v>
                </c:pt>
                <c:pt idx="792">
                  <c:v>0.15563819768817186</c:v>
                </c:pt>
                <c:pt idx="793">
                  <c:v>0.15570478687609823</c:v>
                </c:pt>
                <c:pt idx="794">
                  <c:v>0.15577132681077516</c:v>
                </c:pt>
                <c:pt idx="795">
                  <c:v>0.15583781745475545</c:v>
                </c:pt>
                <c:pt idx="796">
                  <c:v>0.15590425877089795</c:v>
                </c:pt>
                <c:pt idx="797">
                  <c:v>0.15597065072236882</c:v>
                </c:pt>
                <c:pt idx="798">
                  <c:v>0.15603699327263978</c:v>
                </c:pt>
                <c:pt idx="799">
                  <c:v>0.15610328638548951</c:v>
                </c:pt>
                <c:pt idx="800">
                  <c:v>0.15616953002500189</c:v>
                </c:pt>
                <c:pt idx="801">
                  <c:v>0.1562357241555655</c:v>
                </c:pt>
                <c:pt idx="802">
                  <c:v>0.15630186874187463</c:v>
                </c:pt>
                <c:pt idx="803">
                  <c:v>0.15636796374892695</c:v>
                </c:pt>
                <c:pt idx="804">
                  <c:v>0.15643400914202515</c:v>
                </c:pt>
                <c:pt idx="805">
                  <c:v>0.15650000488677493</c:v>
                </c:pt>
                <c:pt idx="806">
                  <c:v>0.15656595094908429</c:v>
                </c:pt>
                <c:pt idx="807">
                  <c:v>0.15663184729516513</c:v>
                </c:pt>
                <c:pt idx="808">
                  <c:v>0.15669769389153138</c:v>
                </c:pt>
                <c:pt idx="809">
                  <c:v>0.15676349070499751</c:v>
                </c:pt>
                <c:pt idx="810">
                  <c:v>0.15682923770268045</c:v>
                </c:pt>
                <c:pt idx="811">
                  <c:v>0.15689493485199743</c:v>
                </c:pt>
                <c:pt idx="812">
                  <c:v>0.15696058212066566</c:v>
                </c:pt>
                <c:pt idx="813">
                  <c:v>0.15702617947670244</c:v>
                </c:pt>
                <c:pt idx="814">
                  <c:v>0.15709172688842352</c:v>
                </c:pt>
                <c:pt idx="815">
                  <c:v>0.15715722432444496</c:v>
                </c:pt>
                <c:pt idx="816">
                  <c:v>0.15722267175367985</c:v>
                </c:pt>
                <c:pt idx="817">
                  <c:v>0.15728806914533827</c:v>
                </c:pt>
                <c:pt idx="818">
                  <c:v>0.15735341646892825</c:v>
                </c:pt>
                <c:pt idx="819">
                  <c:v>0.15741871369425453</c:v>
                </c:pt>
                <c:pt idx="820">
                  <c:v>0.15748396079141805</c:v>
                </c:pt>
                <c:pt idx="821">
                  <c:v>0.15754915773081388</c:v>
                </c:pt>
                <c:pt idx="822">
                  <c:v>0.15761430448313307</c:v>
                </c:pt>
                <c:pt idx="823">
                  <c:v>0.15767940101935998</c:v>
                </c:pt>
                <c:pt idx="824">
                  <c:v>0.15774444731077331</c:v>
                </c:pt>
                <c:pt idx="825">
                  <c:v>0.15780944332894514</c:v>
                </c:pt>
                <c:pt idx="826">
                  <c:v>0.15787438904573864</c:v>
                </c:pt>
                <c:pt idx="827">
                  <c:v>0.15793928443331071</c:v>
                </c:pt>
                <c:pt idx="828">
                  <c:v>0.15800412946410786</c:v>
                </c:pt>
                <c:pt idx="829">
                  <c:v>0.15806892411086684</c:v>
                </c:pt>
                <c:pt idx="830">
                  <c:v>0.15813366834661702</c:v>
                </c:pt>
                <c:pt idx="831">
                  <c:v>0.15819836214467375</c:v>
                </c:pt>
                <c:pt idx="832">
                  <c:v>0.15826300547864372</c:v>
                </c:pt>
                <c:pt idx="833">
                  <c:v>0.15832759832242016</c:v>
                </c:pt>
                <c:pt idx="834">
                  <c:v>0.15839214065018448</c:v>
                </c:pt>
                <c:pt idx="835">
                  <c:v>0.15845663243640415</c:v>
                </c:pt>
                <c:pt idx="836">
                  <c:v>0.15852107365583279</c:v>
                </c:pt>
                <c:pt idx="837">
                  <c:v>0.15858546428351039</c:v>
                </c:pt>
                <c:pt idx="838">
                  <c:v>0.15864980429476033</c:v>
                </c:pt>
                <c:pt idx="839">
                  <c:v>0.1587140936651911</c:v>
                </c:pt>
                <c:pt idx="840">
                  <c:v>0.15877833237069305</c:v>
                </c:pt>
                <c:pt idx="841">
                  <c:v>0.15884252038744048</c:v>
                </c:pt>
                <c:pt idx="842">
                  <c:v>0.15890665769189047</c:v>
                </c:pt>
                <c:pt idx="843">
                  <c:v>0.15897074426077865</c:v>
                </c:pt>
                <c:pt idx="844">
                  <c:v>0.15903478007112271</c:v>
                </c:pt>
                <c:pt idx="845">
                  <c:v>0.15909876510022122</c:v>
                </c:pt>
                <c:pt idx="846">
                  <c:v>0.15916269932565036</c:v>
                </c:pt>
                <c:pt idx="847">
                  <c:v>0.1592265827252651</c:v>
                </c:pt>
                <c:pt idx="848">
                  <c:v>0.15929041527719739</c:v>
                </c:pt>
                <c:pt idx="849">
                  <c:v>0.15935419695985784</c:v>
                </c:pt>
                <c:pt idx="850">
                  <c:v>0.15941792775193156</c:v>
                </c:pt>
                <c:pt idx="851">
                  <c:v>0.15948160763238001</c:v>
                </c:pt>
                <c:pt idx="852">
                  <c:v>0.15954523658043931</c:v>
                </c:pt>
                <c:pt idx="853">
                  <c:v>0.15960881457561912</c:v>
                </c:pt>
                <c:pt idx="854">
                  <c:v>0.15967234159770213</c:v>
                </c:pt>
                <c:pt idx="855">
                  <c:v>0.15973581762674458</c:v>
                </c:pt>
                <c:pt idx="856">
                  <c:v>0.15979924264307321</c:v>
                </c:pt>
                <c:pt idx="857">
                  <c:v>0.15986261662728657</c:v>
                </c:pt>
                <c:pt idx="858">
                  <c:v>0.15992593956025281</c:v>
                </c:pt>
                <c:pt idx="859">
                  <c:v>0.15998921142310912</c:v>
                </c:pt>
                <c:pt idx="860">
                  <c:v>0.16005243219726256</c:v>
                </c:pt>
                <c:pt idx="861">
                  <c:v>0.16011560186438697</c:v>
                </c:pt>
                <c:pt idx="862">
                  <c:v>0.16017872040642353</c:v>
                </c:pt>
                <c:pt idx="863">
                  <c:v>0.16024178780558013</c:v>
                </c:pt>
                <c:pt idx="864">
                  <c:v>0.16030480404432926</c:v>
                </c:pt>
                <c:pt idx="865">
                  <c:v>0.16036776910540873</c:v>
                </c:pt>
                <c:pt idx="866">
                  <c:v>0.16043068297181992</c:v>
                </c:pt>
                <c:pt idx="867">
                  <c:v>0.16049354562682783</c:v>
                </c:pt>
                <c:pt idx="868">
                  <c:v>0.16055635705395938</c:v>
                </c:pt>
                <c:pt idx="869">
                  <c:v>0.16061911723700281</c:v>
                </c:pt>
                <c:pt idx="870">
                  <c:v>0.16068182616000792</c:v>
                </c:pt>
                <c:pt idx="871">
                  <c:v>0.16074448380728265</c:v>
                </c:pt>
                <c:pt idx="872">
                  <c:v>0.16080709016339628</c:v>
                </c:pt>
                <c:pt idx="873">
                  <c:v>0.16086964521317534</c:v>
                </c:pt>
                <c:pt idx="874">
                  <c:v>0.16093214894170232</c:v>
                </c:pt>
                <c:pt idx="875">
                  <c:v>0.16099460133431895</c:v>
                </c:pt>
                <c:pt idx="876">
                  <c:v>0.16105700237662102</c:v>
                </c:pt>
                <c:pt idx="877">
                  <c:v>0.16111935205446071</c:v>
                </c:pt>
                <c:pt idx="878">
                  <c:v>0.16118165035394258</c:v>
                </c:pt>
                <c:pt idx="879">
                  <c:v>0.16124389726142555</c:v>
                </c:pt>
                <c:pt idx="880">
                  <c:v>0.16130609276352131</c:v>
                </c:pt>
                <c:pt idx="881">
                  <c:v>0.16136823684709331</c:v>
                </c:pt>
                <c:pt idx="882">
                  <c:v>0.16143032949925454</c:v>
                </c:pt>
                <c:pt idx="883">
                  <c:v>0.16149237070736935</c:v>
                </c:pt>
                <c:pt idx="884">
                  <c:v>0.16155436045905072</c:v>
                </c:pt>
                <c:pt idx="885">
                  <c:v>0.16161629874216066</c:v>
                </c:pt>
                <c:pt idx="886">
                  <c:v>0.16167818554480734</c:v>
                </c:pt>
                <c:pt idx="887">
                  <c:v>0.16174002085534717</c:v>
                </c:pt>
                <c:pt idx="888">
                  <c:v>0.16180180466238103</c:v>
                </c:pt>
                <c:pt idx="889">
                  <c:v>0.16186353695475594</c:v>
                </c:pt>
                <c:pt idx="890">
                  <c:v>0.16192521772156168</c:v>
                </c:pt>
                <c:pt idx="891">
                  <c:v>0.16198684695213303</c:v>
                </c:pt>
                <c:pt idx="892">
                  <c:v>0.16204842463604541</c:v>
                </c:pt>
                <c:pt idx="893">
                  <c:v>0.16210995076311732</c:v>
                </c:pt>
                <c:pt idx="894">
                  <c:v>0.16217142532340711</c:v>
                </c:pt>
                <c:pt idx="895">
                  <c:v>0.16223284830721338</c:v>
                </c:pt>
                <c:pt idx="896">
                  <c:v>0.16229421970507374</c:v>
                </c:pt>
                <c:pt idx="897">
                  <c:v>0.16235553950776416</c:v>
                </c:pt>
                <c:pt idx="898">
                  <c:v>0.16241680770629738</c:v>
                </c:pt>
                <c:pt idx="899">
                  <c:v>0.16247802429192307</c:v>
                </c:pt>
                <c:pt idx="900">
                  <c:v>0.16253918925612632</c:v>
                </c:pt>
                <c:pt idx="901">
                  <c:v>0.16260030259062733</c:v>
                </c:pt>
                <c:pt idx="902">
                  <c:v>0.1626613642873796</c:v>
                </c:pt>
                <c:pt idx="903">
                  <c:v>0.16272237433856993</c:v>
                </c:pt>
                <c:pt idx="904">
                  <c:v>0.16278333273661777</c:v>
                </c:pt>
                <c:pt idx="905">
                  <c:v>0.16284423947417323</c:v>
                </c:pt>
                <c:pt idx="906">
                  <c:v>0.16290509454411706</c:v>
                </c:pt>
                <c:pt idx="907">
                  <c:v>0.16296589793956015</c:v>
                </c:pt>
                <c:pt idx="908">
                  <c:v>0.16302664965384123</c:v>
                </c:pt>
                <c:pt idx="909">
                  <c:v>0.16308734968052729</c:v>
                </c:pt>
                <c:pt idx="910">
                  <c:v>0.1631479980134119</c:v>
                </c:pt>
                <c:pt idx="911">
                  <c:v>0.16320859464651652</c:v>
                </c:pt>
                <c:pt idx="912">
                  <c:v>0.16326913957408618</c:v>
                </c:pt>
                <c:pt idx="913">
                  <c:v>0.1633296327905896</c:v>
                </c:pt>
                <c:pt idx="914">
                  <c:v>0.16339007429072128</c:v>
                </c:pt>
                <c:pt idx="915">
                  <c:v>0.16345046406939767</c:v>
                </c:pt>
                <c:pt idx="916">
                  <c:v>0.16351080212175537</c:v>
                </c:pt>
                <c:pt idx="917">
                  <c:v>0.16357108844315441</c:v>
                </c:pt>
                <c:pt idx="918">
                  <c:v>0.16363132302917349</c:v>
                </c:pt>
                <c:pt idx="919">
                  <c:v>0.16369150587561049</c:v>
                </c:pt>
                <c:pt idx="920">
                  <c:v>0.16375163697848219</c:v>
                </c:pt>
                <c:pt idx="921">
                  <c:v>0.16381171633402283</c:v>
                </c:pt>
                <c:pt idx="922">
                  <c:v>0.1638717439386827</c:v>
                </c:pt>
                <c:pt idx="923">
                  <c:v>0.16393171978912893</c:v>
                </c:pt>
                <c:pt idx="924">
                  <c:v>0.1639916438822426</c:v>
                </c:pt>
                <c:pt idx="925">
                  <c:v>0.16405151621511868</c:v>
                </c:pt>
                <c:pt idx="926">
                  <c:v>0.16411133678506543</c:v>
                </c:pt>
                <c:pt idx="927">
                  <c:v>0.1641711055896051</c:v>
                </c:pt>
                <c:pt idx="928">
                  <c:v>0.16423082262646882</c:v>
                </c:pt>
                <c:pt idx="929">
                  <c:v>0.1642904878936001</c:v>
                </c:pt>
                <c:pt idx="930">
                  <c:v>0.16435010138915127</c:v>
                </c:pt>
                <c:pt idx="931">
                  <c:v>0.16440966311148342</c:v>
                </c:pt>
                <c:pt idx="932">
                  <c:v>0.16446917305916656</c:v>
                </c:pt>
                <c:pt idx="933">
                  <c:v>0.16452863123097708</c:v>
                </c:pt>
                <c:pt idx="934">
                  <c:v>0.16458803762589791</c:v>
                </c:pt>
                <c:pt idx="935">
                  <c:v>0.16464739224311695</c:v>
                </c:pt>
                <c:pt idx="936">
                  <c:v>0.16470669508202743</c:v>
                </c:pt>
                <c:pt idx="937">
                  <c:v>0.1647659461422252</c:v>
                </c:pt>
                <c:pt idx="938">
                  <c:v>0.16482514542351004</c:v>
                </c:pt>
                <c:pt idx="939">
                  <c:v>0.16488429292588289</c:v>
                </c:pt>
                <c:pt idx="940">
                  <c:v>0.16494338864954658</c:v>
                </c:pt>
                <c:pt idx="941">
                  <c:v>0.16500243259490305</c:v>
                </c:pt>
                <c:pt idx="942">
                  <c:v>0.16506142476255448</c:v>
                </c:pt>
                <c:pt idx="943">
                  <c:v>0.16512036515330142</c:v>
                </c:pt>
                <c:pt idx="944">
                  <c:v>0.16517925376814241</c:v>
                </c:pt>
                <c:pt idx="945">
                  <c:v>0.16523809060827202</c:v>
                </c:pt>
                <c:pt idx="946">
                  <c:v>0.1652968756750812</c:v>
                </c:pt>
                <c:pt idx="947">
                  <c:v>0.16535560897015619</c:v>
                </c:pt>
                <c:pt idx="948">
                  <c:v>0.16541429049527756</c:v>
                </c:pt>
                <c:pt idx="949">
                  <c:v>0.16547292025241853</c:v>
                </c:pt>
                <c:pt idx="950">
                  <c:v>0.16553149824374552</c:v>
                </c:pt>
                <c:pt idx="951">
                  <c:v>0.16559002447161683</c:v>
                </c:pt>
                <c:pt idx="952">
                  <c:v>0.16564849893858147</c:v>
                </c:pt>
                <c:pt idx="953">
                  <c:v>0.16570692164737788</c:v>
                </c:pt>
                <c:pt idx="954">
                  <c:v>0.165765292600935</c:v>
                </c:pt>
                <c:pt idx="955">
                  <c:v>0.16582361180236804</c:v>
                </c:pt>
                <c:pt idx="956">
                  <c:v>0.16588187925498146</c:v>
                </c:pt>
                <c:pt idx="957">
                  <c:v>0.16594009496226592</c:v>
                </c:pt>
                <c:pt idx="958">
                  <c:v>0.16599825892789791</c:v>
                </c:pt>
                <c:pt idx="959">
                  <c:v>0.16605637115573801</c:v>
                </c:pt>
                <c:pt idx="960">
                  <c:v>0.16611443164983225</c:v>
                </c:pt>
                <c:pt idx="961">
                  <c:v>0.16617244041440871</c:v>
                </c:pt>
                <c:pt idx="962">
                  <c:v>0.16623039745387891</c:v>
                </c:pt>
                <c:pt idx="963">
                  <c:v>0.16628830277283532</c:v>
                </c:pt>
                <c:pt idx="964">
                  <c:v>0.16634615637605182</c:v>
                </c:pt>
                <c:pt idx="965">
                  <c:v>0.16640395826848089</c:v>
                </c:pt>
                <c:pt idx="966">
                  <c:v>0.16646170845525607</c:v>
                </c:pt>
                <c:pt idx="967">
                  <c:v>0.16651940694168724</c:v>
                </c:pt>
                <c:pt idx="968">
                  <c:v>0.16657705373326348</c:v>
                </c:pt>
                <c:pt idx="969">
                  <c:v>0.16663464883564866</c:v>
                </c:pt>
                <c:pt idx="970">
                  <c:v>0.1666921922546839</c:v>
                </c:pt>
                <c:pt idx="971">
                  <c:v>0.1667496839963849</c:v>
                </c:pt>
                <c:pt idx="972">
                  <c:v>0.16680712406694101</c:v>
                </c:pt>
                <c:pt idx="973">
                  <c:v>0.16686451247271505</c:v>
                </c:pt>
                <c:pt idx="974">
                  <c:v>0.166921849220243</c:v>
                </c:pt>
                <c:pt idx="975">
                  <c:v>0.16697913431623163</c:v>
                </c:pt>
                <c:pt idx="976">
                  <c:v>0.16703636776755915</c:v>
                </c:pt>
                <c:pt idx="977">
                  <c:v>0.16709354958127345</c:v>
                </c:pt>
                <c:pt idx="978">
                  <c:v>0.16715067976459158</c:v>
                </c:pt>
                <c:pt idx="979">
                  <c:v>0.16720775832489995</c:v>
                </c:pt>
                <c:pt idx="980">
                  <c:v>0.16726478526975097</c:v>
                </c:pt>
                <c:pt idx="981">
                  <c:v>0.16732176060686543</c:v>
                </c:pt>
                <c:pt idx="982">
                  <c:v>0.16737868434412875</c:v>
                </c:pt>
                <c:pt idx="983">
                  <c:v>0.1674355564895923</c:v>
                </c:pt>
                <c:pt idx="984">
                  <c:v>0.16749237705147138</c:v>
                </c:pt>
                <c:pt idx="985">
                  <c:v>0.16754914603814572</c:v>
                </c:pt>
                <c:pt idx="986">
                  <c:v>0.16760586345815653</c:v>
                </c:pt>
                <c:pt idx="987">
                  <c:v>0.16766252932020759</c:v>
                </c:pt>
                <c:pt idx="988">
                  <c:v>0.16771914363316409</c:v>
                </c:pt>
                <c:pt idx="989">
                  <c:v>0.16777570640605136</c:v>
                </c:pt>
                <c:pt idx="990">
                  <c:v>0.16783221764805389</c:v>
                </c:pt>
                <c:pt idx="991">
                  <c:v>0.16788867736851568</c:v>
                </c:pt>
                <c:pt idx="992">
                  <c:v>0.1679450855769383</c:v>
                </c:pt>
                <c:pt idx="993">
                  <c:v>0.16800144228298014</c:v>
                </c:pt>
                <c:pt idx="994">
                  <c:v>0.16805774749645661</c:v>
                </c:pt>
                <c:pt idx="995">
                  <c:v>0.16811400122733838</c:v>
                </c:pt>
                <c:pt idx="996">
                  <c:v>0.16817020348575068</c:v>
                </c:pt>
                <c:pt idx="997">
                  <c:v>0.16822635428197366</c:v>
                </c:pt>
                <c:pt idx="998">
                  <c:v>0.16828245362644018</c:v>
                </c:pt>
                <c:pt idx="999">
                  <c:v>0.16833850152973498</c:v>
                </c:pt>
                <c:pt idx="1000">
                  <c:v>0.16839449800259554</c:v>
                </c:pt>
                <c:pt idx="1001">
                  <c:v>0.1684504430559097</c:v>
                </c:pt>
                <c:pt idx="1002">
                  <c:v>0.16850633670071496</c:v>
                </c:pt>
                <c:pt idx="1003">
                  <c:v>0.16856217894819941</c:v>
                </c:pt>
                <c:pt idx="1004">
                  <c:v>0.16861796980969901</c:v>
                </c:pt>
                <c:pt idx="1005">
                  <c:v>0.16867370929669673</c:v>
                </c:pt>
                <c:pt idx="1006">
                  <c:v>0.16872939742082449</c:v>
                </c:pt>
                <c:pt idx="1007">
                  <c:v>0.16878503419385896</c:v>
                </c:pt>
                <c:pt idx="1008">
                  <c:v>0.16884061962772332</c:v>
                </c:pt>
                <c:pt idx="1009">
                  <c:v>0.16889615373448474</c:v>
                </c:pt>
                <c:pt idx="1010">
                  <c:v>0.16895163652635473</c:v>
                </c:pt>
                <c:pt idx="1011">
                  <c:v>0.16900706801568793</c:v>
                </c:pt>
                <c:pt idx="1012">
                  <c:v>0.16906244821498129</c:v>
                </c:pt>
                <c:pt idx="1013">
                  <c:v>0.1691177771368744</c:v>
                </c:pt>
                <c:pt idx="1014">
                  <c:v>0.16917305479414685</c:v>
                </c:pt>
                <c:pt idx="1015">
                  <c:v>0.16922828119971817</c:v>
                </c:pt>
                <c:pt idx="1016">
                  <c:v>0.16928345636664935</c:v>
                </c:pt>
                <c:pt idx="1017">
                  <c:v>0.16933858030813792</c:v>
                </c:pt>
                <c:pt idx="1018">
                  <c:v>0.16939365303752066</c:v>
                </c:pt>
                <c:pt idx="1019">
                  <c:v>0.16944867456827084</c:v>
                </c:pt>
                <c:pt idx="1020">
                  <c:v>0.16950364491399919</c:v>
                </c:pt>
                <c:pt idx="1021">
                  <c:v>0.16955856408845119</c:v>
                </c:pt>
                <c:pt idx="1022">
                  <c:v>0.16961343210550775</c:v>
                </c:pt>
                <c:pt idx="1023">
                  <c:v>0.16966824897918428</c:v>
                </c:pt>
                <c:pt idx="1024">
                  <c:v>0.16972301472362991</c:v>
                </c:pt>
                <c:pt idx="1025">
                  <c:v>0.16977772935312607</c:v>
                </c:pt>
                <c:pt idx="1026">
                  <c:v>0.16983239288208551</c:v>
                </c:pt>
                <c:pt idx="1027">
                  <c:v>0.16988700532505593</c:v>
                </c:pt>
                <c:pt idx="1028">
                  <c:v>0.16994156669671109</c:v>
                </c:pt>
                <c:pt idx="1029">
                  <c:v>0.16999607701185726</c:v>
                </c:pt>
                <c:pt idx="1030">
                  <c:v>0.17005053628543007</c:v>
                </c:pt>
                <c:pt idx="1031">
                  <c:v>0.17010494453249228</c:v>
                </c:pt>
                <c:pt idx="1032">
                  <c:v>0.17015930176823585</c:v>
                </c:pt>
                <c:pt idx="1033">
                  <c:v>0.17021360800797833</c:v>
                </c:pt>
                <c:pt idx="1034">
                  <c:v>0.17026786326716503</c:v>
                </c:pt>
                <c:pt idx="1035">
                  <c:v>0.17032206756136647</c:v>
                </c:pt>
                <c:pt idx="1036">
                  <c:v>0.17037622090627733</c:v>
                </c:pt>
                <c:pt idx="1037">
                  <c:v>0.17043032331771699</c:v>
                </c:pt>
                <c:pt idx="1038">
                  <c:v>0.17048437481162931</c:v>
                </c:pt>
                <c:pt idx="1039">
                  <c:v>0.17053837540408051</c:v>
                </c:pt>
                <c:pt idx="1040">
                  <c:v>0.17059232511125735</c:v>
                </c:pt>
                <c:pt idx="1041">
                  <c:v>0.1706462239494704</c:v>
                </c:pt>
                <c:pt idx="1042">
                  <c:v>0.17070007193514941</c:v>
                </c:pt>
                <c:pt idx="1043">
                  <c:v>0.17075386908484469</c:v>
                </c:pt>
                <c:pt idx="1044">
                  <c:v>0.17080761541522566</c:v>
                </c:pt>
                <c:pt idx="1045">
                  <c:v>0.17086131094308102</c:v>
                </c:pt>
                <c:pt idx="1046">
                  <c:v>0.17091495568531639</c:v>
                </c:pt>
                <c:pt idx="1047">
                  <c:v>0.17096854965895544</c:v>
                </c:pt>
                <c:pt idx="1048">
                  <c:v>0.17102209288113895</c:v>
                </c:pt>
                <c:pt idx="1049">
                  <c:v>0.17107558536912296</c:v>
                </c:pt>
                <c:pt idx="1050">
                  <c:v>0.171129027140278</c:v>
                </c:pt>
                <c:pt idx="1051">
                  <c:v>0.17118241821209054</c:v>
                </c:pt>
                <c:pt idx="1052">
                  <c:v>0.17123575860216034</c:v>
                </c:pt>
                <c:pt idx="1053">
                  <c:v>0.17128904832820044</c:v>
                </c:pt>
                <c:pt idx="1054">
                  <c:v>0.17134228740803659</c:v>
                </c:pt>
                <c:pt idx="1055">
                  <c:v>0.17139547585960585</c:v>
                </c:pt>
                <c:pt idx="1056">
                  <c:v>0.17144861370095749</c:v>
                </c:pt>
                <c:pt idx="1057">
                  <c:v>0.17150170095024994</c:v>
                </c:pt>
                <c:pt idx="1058">
                  <c:v>0.17155473762575288</c:v>
                </c:pt>
                <c:pt idx="1059">
                  <c:v>0.17160772374584499</c:v>
                </c:pt>
                <c:pt idx="1060">
                  <c:v>0.17166065932901339</c:v>
                </c:pt>
                <c:pt idx="1061">
                  <c:v>0.17171354439385283</c:v>
                </c:pt>
                <c:pt idx="1062">
                  <c:v>0.17176637895906527</c:v>
                </c:pt>
                <c:pt idx="1063">
                  <c:v>0.1718191630434594</c:v>
                </c:pt>
                <c:pt idx="1064">
                  <c:v>0.17187189666595079</c:v>
                </c:pt>
                <c:pt idx="1065">
                  <c:v>0.17192457984555906</c:v>
                </c:pt>
                <c:pt idx="1066">
                  <c:v>0.17197721260140944</c:v>
                </c:pt>
                <c:pt idx="1067">
                  <c:v>0.17202979495273032</c:v>
                </c:pt>
                <c:pt idx="1068">
                  <c:v>0.17208232691885397</c:v>
                </c:pt>
                <c:pt idx="1069">
                  <c:v>0.17213480851921656</c:v>
                </c:pt>
                <c:pt idx="1070">
                  <c:v>0.17218723977335446</c:v>
                </c:pt>
                <c:pt idx="1071">
                  <c:v>0.17223962070090645</c:v>
                </c:pt>
                <c:pt idx="1072">
                  <c:v>0.17229195132161218</c:v>
                </c:pt>
                <c:pt idx="1073">
                  <c:v>0.17234423165531171</c:v>
                </c:pt>
                <c:pt idx="1074">
                  <c:v>0.17239646172194395</c:v>
                </c:pt>
                <c:pt idx="1075">
                  <c:v>0.1724486415415481</c:v>
                </c:pt>
                <c:pt idx="1076">
                  <c:v>0.17250077113426043</c:v>
                </c:pt>
                <c:pt idx="1077">
                  <c:v>0.17255285052031569</c:v>
                </c:pt>
                <c:pt idx="1078">
                  <c:v>0.17260487972004546</c:v>
                </c:pt>
                <c:pt idx="1079">
                  <c:v>0.17265685875387746</c:v>
                </c:pt>
                <c:pt idx="1080">
                  <c:v>0.17270878764233724</c:v>
                </c:pt>
                <c:pt idx="1081">
                  <c:v>0.17276066640604323</c:v>
                </c:pt>
                <c:pt idx="1082">
                  <c:v>0.17281249506570953</c:v>
                </c:pt>
                <c:pt idx="1083">
                  <c:v>0.17286427364214446</c:v>
                </c:pt>
                <c:pt idx="1084">
                  <c:v>0.17291600215624986</c:v>
                </c:pt>
                <c:pt idx="1085">
                  <c:v>0.17296768062901968</c:v>
                </c:pt>
                <c:pt idx="1086">
                  <c:v>0.17301930908154098</c:v>
                </c:pt>
                <c:pt idx="1087">
                  <c:v>0.17307088753499222</c:v>
                </c:pt>
                <c:pt idx="1088">
                  <c:v>0.17312241601064274</c:v>
                </c:pt>
                <c:pt idx="1089">
                  <c:v>0.17317389452985271</c:v>
                </c:pt>
                <c:pt idx="1090">
                  <c:v>0.17322532311407127</c:v>
                </c:pt>
                <c:pt idx="1091">
                  <c:v>0.1732767017848387</c:v>
                </c:pt>
                <c:pt idx="1092">
                  <c:v>0.17332803056378254</c:v>
                </c:pt>
                <c:pt idx="1093">
                  <c:v>0.1733793094726182</c:v>
                </c:pt>
                <c:pt idx="1094">
                  <c:v>0.17343053853314983</c:v>
                </c:pt>
                <c:pt idx="1095">
                  <c:v>0.17348171776726726</c:v>
                </c:pt>
                <c:pt idx="1096">
                  <c:v>0.17353284719694781</c:v>
                </c:pt>
                <c:pt idx="1097">
                  <c:v>0.17358392684425369</c:v>
                </c:pt>
                <c:pt idx="1098">
                  <c:v>0.17363495673133333</c:v>
                </c:pt>
                <c:pt idx="1099">
                  <c:v>0.1736859368804185</c:v>
                </c:pt>
                <c:pt idx="1100">
                  <c:v>0.17373686731382629</c:v>
                </c:pt>
                <c:pt idx="1101">
                  <c:v>0.17378774805395672</c:v>
                </c:pt>
                <c:pt idx="1102">
                  <c:v>0.17383857912329251</c:v>
                </c:pt>
                <c:pt idx="1103">
                  <c:v>0.17388936054439946</c:v>
                </c:pt>
                <c:pt idx="1104">
                  <c:v>0.17394009233992461</c:v>
                </c:pt>
                <c:pt idx="1105">
                  <c:v>0.17399077453259637</c:v>
                </c:pt>
                <c:pt idx="1106">
                  <c:v>0.17404140714522437</c:v>
                </c:pt>
                <c:pt idx="1107">
                  <c:v>0.17409199020069716</c:v>
                </c:pt>
                <c:pt idx="1108">
                  <c:v>0.17414252372198444</c:v>
                </c:pt>
                <c:pt idx="1109">
                  <c:v>0.17419300773213353</c:v>
                </c:pt>
                <c:pt idx="1110">
                  <c:v>0.17424344225427135</c:v>
                </c:pt>
                <c:pt idx="1111">
                  <c:v>0.17429382731160203</c:v>
                </c:pt>
                <c:pt idx="1112">
                  <c:v>0.17434416292740762</c:v>
                </c:pt>
                <c:pt idx="1113">
                  <c:v>0.17439444912504637</c:v>
                </c:pt>
                <c:pt idx="1114">
                  <c:v>0.17444468592795348</c:v>
                </c:pt>
                <c:pt idx="1115">
                  <c:v>0.17449487335963954</c:v>
                </c:pt>
                <c:pt idx="1116">
                  <c:v>0.17454501144369058</c:v>
                </c:pt>
                <c:pt idx="1117">
                  <c:v>0.17459510020376706</c:v>
                </c:pt>
                <c:pt idx="1118">
                  <c:v>0.17464513966360404</c:v>
                </c:pt>
                <c:pt idx="1119">
                  <c:v>0.17469512984701011</c:v>
                </c:pt>
                <c:pt idx="1120">
                  <c:v>0.1747450707778665</c:v>
                </c:pt>
                <c:pt idx="1121">
                  <c:v>0.17479496248012735</c:v>
                </c:pt>
                <c:pt idx="1122">
                  <c:v>0.17484480497781915</c:v>
                </c:pt>
                <c:pt idx="1123">
                  <c:v>0.17489459829503934</c:v>
                </c:pt>
                <c:pt idx="1124">
                  <c:v>0.174944342455957</c:v>
                </c:pt>
                <c:pt idx="1125">
                  <c:v>0.17499403748481099</c:v>
                </c:pt>
                <c:pt idx="1126">
                  <c:v>0.17504368340591125</c:v>
                </c:pt>
                <c:pt idx="1127">
                  <c:v>0.17509328024363557</c:v>
                </c:pt>
                <c:pt idx="1128">
                  <c:v>0.17514282802243253</c:v>
                </c:pt>
                <c:pt idx="1129">
                  <c:v>0.17519232676681754</c:v>
                </c:pt>
                <c:pt idx="1130">
                  <c:v>0.17524177650137454</c:v>
                </c:pt>
                <c:pt idx="1131">
                  <c:v>0.17529117725075558</c:v>
                </c:pt>
                <c:pt idx="1132">
                  <c:v>0.17534052903967917</c:v>
                </c:pt>
                <c:pt idx="1133">
                  <c:v>0.17538983189292948</c:v>
                </c:pt>
                <c:pt idx="1134">
                  <c:v>0.17543908583535742</c:v>
                </c:pt>
                <c:pt idx="1135">
                  <c:v>0.17548829089187976</c:v>
                </c:pt>
                <c:pt idx="1136">
                  <c:v>0.17553744708747696</c:v>
                </c:pt>
                <c:pt idx="1137">
                  <c:v>0.17558655444719487</c:v>
                </c:pt>
                <c:pt idx="1138">
                  <c:v>0.17563561299614322</c:v>
                </c:pt>
                <c:pt idx="1139">
                  <c:v>0.17568462275949431</c:v>
                </c:pt>
                <c:pt idx="1140">
                  <c:v>0.17573358376248477</c:v>
                </c:pt>
                <c:pt idx="1141">
                  <c:v>0.17578249603041271</c:v>
                </c:pt>
                <c:pt idx="1142">
                  <c:v>0.1758313595886386</c:v>
                </c:pt>
                <c:pt idx="1143">
                  <c:v>0.17588017446258461</c:v>
                </c:pt>
                <c:pt idx="1144">
                  <c:v>0.17592894067773254</c:v>
                </c:pt>
                <c:pt idx="1145">
                  <c:v>0.17597765825962777</c:v>
                </c:pt>
                <c:pt idx="1146">
                  <c:v>0.1760263272338731</c:v>
                </c:pt>
                <c:pt idx="1147">
                  <c:v>0.17607494762613171</c:v>
                </c:pt>
                <c:pt idx="1148">
                  <c:v>0.17612351946212632</c:v>
                </c:pt>
                <c:pt idx="1149">
                  <c:v>0.17617204276763765</c:v>
                </c:pt>
                <c:pt idx="1150">
                  <c:v>0.17622051756850504</c:v>
                </c:pt>
                <c:pt idx="1151">
                  <c:v>0.17626894389062578</c:v>
                </c:pt>
                <c:pt idx="1152">
                  <c:v>0.17631732175995396</c:v>
                </c:pt>
                <c:pt idx="1153">
                  <c:v>0.17636565120250081</c:v>
                </c:pt>
                <c:pt idx="1154">
                  <c:v>0.17641393224433374</c:v>
                </c:pt>
                <c:pt idx="1155">
                  <c:v>0.17646216491157601</c:v>
                </c:pt>
                <c:pt idx="1156">
                  <c:v>0.17651034923040657</c:v>
                </c:pt>
                <c:pt idx="1157">
                  <c:v>0.1765584852270593</c:v>
                </c:pt>
                <c:pt idx="1158">
                  <c:v>0.17660657292782259</c:v>
                </c:pt>
                <c:pt idx="1159">
                  <c:v>0.17665461235903854</c:v>
                </c:pt>
                <c:pt idx="1160">
                  <c:v>0.17670260354710357</c:v>
                </c:pt>
                <c:pt idx="1161">
                  <c:v>0.17675054651846669</c:v>
                </c:pt>
                <c:pt idx="1162">
                  <c:v>0.1767984412996301</c:v>
                </c:pt>
                <c:pt idx="1163">
                  <c:v>0.17684628791714799</c:v>
                </c:pt>
                <c:pt idx="1164">
                  <c:v>0.17689408639762666</c:v>
                </c:pt>
                <c:pt idx="1165">
                  <c:v>0.17694183676772393</c:v>
                </c:pt>
                <c:pt idx="1166">
                  <c:v>0.17698953905414799</c:v>
                </c:pt>
                <c:pt idx="1167">
                  <c:v>0.17703719328365797</c:v>
                </c:pt>
                <c:pt idx="1168">
                  <c:v>0.17708479948306358</c:v>
                </c:pt>
                <c:pt idx="1169">
                  <c:v>0.1771323576792235</c:v>
                </c:pt>
                <c:pt idx="1170">
                  <c:v>0.17717986789904613</c:v>
                </c:pt>
                <c:pt idx="1171">
                  <c:v>0.17722733016948833</c:v>
                </c:pt>
                <c:pt idx="1172">
                  <c:v>0.17727474451755582</c:v>
                </c:pt>
                <c:pt idx="1173">
                  <c:v>0.17732211097030209</c:v>
                </c:pt>
                <c:pt idx="1174">
                  <c:v>0.17736942955482796</c:v>
                </c:pt>
                <c:pt idx="1175">
                  <c:v>0.17741670029828183</c:v>
                </c:pt>
                <c:pt idx="1176">
                  <c:v>0.17746392322785853</c:v>
                </c:pt>
                <c:pt idx="1177">
                  <c:v>0.17751109837079942</c:v>
                </c:pt>
                <c:pt idx="1178">
                  <c:v>0.17755822575439159</c:v>
                </c:pt>
                <c:pt idx="1179">
                  <c:v>0.17760530540596775</c:v>
                </c:pt>
                <c:pt idx="1180">
                  <c:v>0.17765233735290537</c:v>
                </c:pt>
                <c:pt idx="1181">
                  <c:v>0.17769932162262686</c:v>
                </c:pt>
                <c:pt idx="1182">
                  <c:v>0.17774625824259929</c:v>
                </c:pt>
                <c:pt idx="1183">
                  <c:v>0.17779314724033249</c:v>
                </c:pt>
                <c:pt idx="1184">
                  <c:v>0.17783998864338119</c:v>
                </c:pt>
                <c:pt idx="1185">
                  <c:v>0.17788678247934173</c:v>
                </c:pt>
                <c:pt idx="1186">
                  <c:v>0.17793352877585425</c:v>
                </c:pt>
                <c:pt idx="1187">
                  <c:v>0.17798022756060036</c:v>
                </c:pt>
                <c:pt idx="1188">
                  <c:v>0.17802687886130389</c:v>
                </c:pt>
                <c:pt idx="1189">
                  <c:v>0.17807348270573001</c:v>
                </c:pt>
                <c:pt idx="1190">
                  <c:v>0.17812003912168542</c:v>
                </c:pt>
                <c:pt idx="1191">
                  <c:v>0.17816654813701677</c:v>
                </c:pt>
                <c:pt idx="1192">
                  <c:v>0.17821300977961169</c:v>
                </c:pt>
                <c:pt idx="1193">
                  <c:v>0.17825942407739709</c:v>
                </c:pt>
                <c:pt idx="1194">
                  <c:v>0.17830579105833994</c:v>
                </c:pt>
                <c:pt idx="1195">
                  <c:v>0.17835211075044582</c:v>
                </c:pt>
                <c:pt idx="1196">
                  <c:v>0.17839838318175996</c:v>
                </c:pt>
                <c:pt idx="1197">
                  <c:v>0.17844460838036472</c:v>
                </c:pt>
                <c:pt idx="1198">
                  <c:v>0.1784907863743817</c:v>
                </c:pt>
                <c:pt idx="1199">
                  <c:v>0.17853691719196904</c:v>
                </c:pt>
                <c:pt idx="1200">
                  <c:v>0.17858300086132275</c:v>
                </c:pt>
                <c:pt idx="1201">
                  <c:v>0.17862903741067621</c:v>
                </c:pt>
                <c:pt idx="1202">
                  <c:v>0.17867502686829773</c:v>
                </c:pt>
                <c:pt idx="1203">
                  <c:v>0.1787209692624939</c:v>
                </c:pt>
                <c:pt idx="1204">
                  <c:v>0.17876686462160482</c:v>
                </c:pt>
                <c:pt idx="1205">
                  <c:v>0.17881271297400778</c:v>
                </c:pt>
                <c:pt idx="1206">
                  <c:v>0.17885851434811409</c:v>
                </c:pt>
                <c:pt idx="1207">
                  <c:v>0.17890426877237034</c:v>
                </c:pt>
                <c:pt idx="1208">
                  <c:v>0.17894997627525705</c:v>
                </c:pt>
                <c:pt idx="1209">
                  <c:v>0.17899563688528891</c:v>
                </c:pt>
                <c:pt idx="1210">
                  <c:v>0.17904125063101387</c:v>
                </c:pt>
                <c:pt idx="1211">
                  <c:v>0.17908681754101366</c:v>
                </c:pt>
                <c:pt idx="1212">
                  <c:v>0.1791323376439026</c:v>
                </c:pt>
                <c:pt idx="1213">
                  <c:v>0.17917781096832744</c:v>
                </c:pt>
                <c:pt idx="1214">
                  <c:v>0.17922323754296748</c:v>
                </c:pt>
                <c:pt idx="1215">
                  <c:v>0.17926861739653344</c:v>
                </c:pt>
                <c:pt idx="1216">
                  <c:v>0.17931395055776775</c:v>
                </c:pt>
                <c:pt idx="1217">
                  <c:v>0.17935923705544388</c:v>
                </c:pt>
                <c:pt idx="1218">
                  <c:v>0.17940447691836656</c:v>
                </c:pt>
                <c:pt idx="1219">
                  <c:v>0.17944967017537011</c:v>
                </c:pt>
                <c:pt idx="1220">
                  <c:v>0.17949481685531996</c:v>
                </c:pt>
                <c:pt idx="1221">
                  <c:v>0.17953991698711044</c:v>
                </c:pt>
                <c:pt idx="1222">
                  <c:v>0.17958497059966613</c:v>
                </c:pt>
                <c:pt idx="1223">
                  <c:v>0.17962997772193981</c:v>
                </c:pt>
                <c:pt idx="1224">
                  <c:v>0.17967493838291376</c:v>
                </c:pt>
                <c:pt idx="1225">
                  <c:v>0.1797198526115987</c:v>
                </c:pt>
                <c:pt idx="1226">
                  <c:v>0.17976472043703304</c:v>
                </c:pt>
                <c:pt idx="1227">
                  <c:v>0.17980954188828288</c:v>
                </c:pt>
                <c:pt idx="1228">
                  <c:v>0.17985431699444251</c:v>
                </c:pt>
                <c:pt idx="1229">
                  <c:v>0.17989904578463278</c:v>
                </c:pt>
                <c:pt idx="1230">
                  <c:v>0.17994372828800137</c:v>
                </c:pt>
                <c:pt idx="1231">
                  <c:v>0.17998836453372247</c:v>
                </c:pt>
                <c:pt idx="1232">
                  <c:v>0.18003295455099663</c:v>
                </c:pt>
                <c:pt idx="1233">
                  <c:v>0.1800774983690501</c:v>
                </c:pt>
                <c:pt idx="1234">
                  <c:v>0.18012199601713477</c:v>
                </c:pt>
                <c:pt idx="1235">
                  <c:v>0.18016644752452721</c:v>
                </c:pt>
                <c:pt idx="1236">
                  <c:v>0.18021085292052905</c:v>
                </c:pt>
                <c:pt idx="1237">
                  <c:v>0.18025521223446814</c:v>
                </c:pt>
                <c:pt idx="1238">
                  <c:v>0.1802995254956937</c:v>
                </c:pt>
                <c:pt idx="1239">
                  <c:v>0.18034379273358078</c:v>
                </c:pt>
                <c:pt idx="1240">
                  <c:v>0.18038801397752793</c:v>
                </c:pt>
                <c:pt idx="1241">
                  <c:v>0.18043218925695675</c:v>
                </c:pt>
                <c:pt idx="1242">
                  <c:v>0.18047631860131175</c:v>
                </c:pt>
                <c:pt idx="1243">
                  <c:v>0.18052040204006048</c:v>
                </c:pt>
                <c:pt idx="1244">
                  <c:v>0.18056443960269269</c:v>
                </c:pt>
                <c:pt idx="1245">
                  <c:v>0.18060843131872015</c:v>
                </c:pt>
                <c:pt idx="1246">
                  <c:v>0.18065237721767696</c:v>
                </c:pt>
                <c:pt idx="1247">
                  <c:v>0.18069627732911808</c:v>
                </c:pt>
                <c:pt idx="1248">
                  <c:v>0.18074013168262021</c:v>
                </c:pt>
                <c:pt idx="1249">
                  <c:v>0.18078394030778058</c:v>
                </c:pt>
                <c:pt idx="1250">
                  <c:v>0.18082770323421735</c:v>
                </c:pt>
                <c:pt idx="1251">
                  <c:v>0.18087142049156937</c:v>
                </c:pt>
                <c:pt idx="1252">
                  <c:v>0.1809150921094945</c:v>
                </c:pt>
                <c:pt idx="1253">
                  <c:v>0.18095871811767122</c:v>
                </c:pt>
                <c:pt idx="1254">
                  <c:v>0.18100229854579739</c:v>
                </c:pt>
                <c:pt idx="1255">
                  <c:v>0.18104583342358979</c:v>
                </c:pt>
                <c:pt idx="1256">
                  <c:v>0.1810893227807843</c:v>
                </c:pt>
                <c:pt idx="1257">
                  <c:v>0.18113276664713518</c:v>
                </c:pt>
                <c:pt idx="1258">
                  <c:v>0.18117616505241538</c:v>
                </c:pt>
                <c:pt idx="1259">
                  <c:v>0.18121951802641603</c:v>
                </c:pt>
                <c:pt idx="1260">
                  <c:v>0.18126282559894538</c:v>
                </c:pt>
                <c:pt idx="1261">
                  <c:v>0.1813060877998294</c:v>
                </c:pt>
                <c:pt idx="1262">
                  <c:v>0.18134930465891194</c:v>
                </c:pt>
                <c:pt idx="1263">
                  <c:v>0.18139247620605295</c:v>
                </c:pt>
                <c:pt idx="1264">
                  <c:v>0.18143560247112958</c:v>
                </c:pt>
                <c:pt idx="1265">
                  <c:v>0.18147868348403506</c:v>
                </c:pt>
                <c:pt idx="1266">
                  <c:v>0.18152171927467911</c:v>
                </c:pt>
                <c:pt idx="1267">
                  <c:v>0.18156470987298712</c:v>
                </c:pt>
                <c:pt idx="1268">
                  <c:v>0.18160765530890008</c:v>
                </c:pt>
                <c:pt idx="1269">
                  <c:v>0.181650555612374</c:v>
                </c:pt>
                <c:pt idx="1270">
                  <c:v>0.18169341081338064</c:v>
                </c:pt>
                <c:pt idx="1271">
                  <c:v>0.1817362209419062</c:v>
                </c:pt>
                <c:pt idx="1272">
                  <c:v>0.18177898602795101</c:v>
                </c:pt>
                <c:pt idx="1273">
                  <c:v>0.18182170610153056</c:v>
                </c:pt>
                <c:pt idx="1274">
                  <c:v>0.18186438119267351</c:v>
                </c:pt>
                <c:pt idx="1275">
                  <c:v>0.18190701133142298</c:v>
                </c:pt>
                <c:pt idx="1276">
                  <c:v>0.18194959654783491</c:v>
                </c:pt>
                <c:pt idx="1277">
                  <c:v>0.18199213687197935</c:v>
                </c:pt>
                <c:pt idx="1278">
                  <c:v>0.1820346323339383</c:v>
                </c:pt>
                <c:pt idx="1279">
                  <c:v>0.18207708296380726</c:v>
                </c:pt>
                <c:pt idx="1280">
                  <c:v>0.18211948879169421</c:v>
                </c:pt>
                <c:pt idx="1281">
                  <c:v>0.18216184984771885</c:v>
                </c:pt>
                <c:pt idx="1282">
                  <c:v>0.18220416616201332</c:v>
                </c:pt>
                <c:pt idx="1283">
                  <c:v>0.1822464377647213</c:v>
                </c:pt>
                <c:pt idx="1284">
                  <c:v>0.1822886646859983</c:v>
                </c:pt>
                <c:pt idx="1285">
                  <c:v>0.18233084695601046</c:v>
                </c:pt>
                <c:pt idx="1286">
                  <c:v>0.18237298460493556</c:v>
                </c:pt>
                <c:pt idx="1287">
                  <c:v>0.18241507766296169</c:v>
                </c:pt>
                <c:pt idx="1288">
                  <c:v>0.18245712616028767</c:v>
                </c:pt>
                <c:pt idx="1289">
                  <c:v>0.18249913012712268</c:v>
                </c:pt>
                <c:pt idx="1290">
                  <c:v>0.1825410895936857</c:v>
                </c:pt>
                <c:pt idx="1291">
                  <c:v>0.18258300459020599</c:v>
                </c:pt>
                <c:pt idx="1292">
                  <c:v>0.18262487514692169</c:v>
                </c:pt>
                <c:pt idx="1293">
                  <c:v>0.18266670129408091</c:v>
                </c:pt>
                <c:pt idx="1294">
                  <c:v>0.18270848306194051</c:v>
                </c:pt>
                <c:pt idx="1295">
                  <c:v>0.18275022048076642</c:v>
                </c:pt>
                <c:pt idx="1296">
                  <c:v>0.1827919135808328</c:v>
                </c:pt>
                <c:pt idx="1297">
                  <c:v>0.1828335623924231</c:v>
                </c:pt>
                <c:pt idx="1298">
                  <c:v>0.18287516694582756</c:v>
                </c:pt>
                <c:pt idx="1299">
                  <c:v>0.18291672727134625</c:v>
                </c:pt>
                <c:pt idx="1300">
                  <c:v>0.18295824339928507</c:v>
                </c:pt>
                <c:pt idx="1301">
                  <c:v>0.18299971535995885</c:v>
                </c:pt>
                <c:pt idx="1302">
                  <c:v>0.18304114318368864</c:v>
                </c:pt>
                <c:pt idx="1303">
                  <c:v>0.18308252690080373</c:v>
                </c:pt>
                <c:pt idx="1304">
                  <c:v>0.18312386654163892</c:v>
                </c:pt>
                <c:pt idx="1305">
                  <c:v>0.1831651621365368</c:v>
                </c:pt>
                <c:pt idx="1306">
                  <c:v>0.18320641371584551</c:v>
                </c:pt>
                <c:pt idx="1307">
                  <c:v>0.18324762130992003</c:v>
                </c:pt>
                <c:pt idx="1308">
                  <c:v>0.1832887849491206</c:v>
                </c:pt>
                <c:pt idx="1309">
                  <c:v>0.18332990466381405</c:v>
                </c:pt>
                <c:pt idx="1310">
                  <c:v>0.18337098048437198</c:v>
                </c:pt>
                <c:pt idx="1311">
                  <c:v>0.18341201244117181</c:v>
                </c:pt>
                <c:pt idx="1312">
                  <c:v>0.18345300056459571</c:v>
                </c:pt>
                <c:pt idx="1313">
                  <c:v>0.18349394488503137</c:v>
                </c:pt>
                <c:pt idx="1314">
                  <c:v>0.18353484543287055</c:v>
                </c:pt>
                <c:pt idx="1315">
                  <c:v>0.18357570223850952</c:v>
                </c:pt>
                <c:pt idx="1316">
                  <c:v>0.18361651533234952</c:v>
                </c:pt>
                <c:pt idx="1317">
                  <c:v>0.18365728474479481</c:v>
                </c:pt>
                <c:pt idx="1318">
                  <c:v>0.18369801050625462</c:v>
                </c:pt>
                <c:pt idx="1319">
                  <c:v>0.18373869264714102</c:v>
                </c:pt>
                <c:pt idx="1320">
                  <c:v>0.18377933119786985</c:v>
                </c:pt>
                <c:pt idx="1321">
                  <c:v>0.18381992618886003</c:v>
                </c:pt>
                <c:pt idx="1322">
                  <c:v>0.18386047765053481</c:v>
                </c:pt>
                <c:pt idx="1323">
                  <c:v>0.18390098561331758</c:v>
                </c:pt>
                <c:pt idx="1324">
                  <c:v>0.18394145010763785</c:v>
                </c:pt>
                <c:pt idx="1325">
                  <c:v>0.18398187116392453</c:v>
                </c:pt>
                <c:pt idx="1326">
                  <c:v>0.18402224881260992</c:v>
                </c:pt>
                <c:pt idx="1327">
                  <c:v>0.18406258308413001</c:v>
                </c:pt>
                <c:pt idx="1328">
                  <c:v>0.18410287400891967</c:v>
                </c:pt>
                <c:pt idx="1329">
                  <c:v>0.18414312161741817</c:v>
                </c:pt>
                <c:pt idx="1330">
                  <c:v>0.18418332594006415</c:v>
                </c:pt>
                <c:pt idx="1331">
                  <c:v>0.18422348700729951</c:v>
                </c:pt>
                <c:pt idx="1332">
                  <c:v>0.184263604849566</c:v>
                </c:pt>
                <c:pt idx="1333">
                  <c:v>0.18430367949730658</c:v>
                </c:pt>
                <c:pt idx="1334">
                  <c:v>0.18434371098096541</c:v>
                </c:pt>
                <c:pt idx="1335">
                  <c:v>0.18438369933098647</c:v>
                </c:pt>
                <c:pt idx="1336">
                  <c:v>0.18442364457781471</c:v>
                </c:pt>
                <c:pt idx="1337">
                  <c:v>0.184463546751895</c:v>
                </c:pt>
                <c:pt idx="1338">
                  <c:v>0.18450340588367237</c:v>
                </c:pt>
                <c:pt idx="1339">
                  <c:v>0.18454322200359183</c:v>
                </c:pt>
                <c:pt idx="1340">
                  <c:v>0.18458299514209736</c:v>
                </c:pt>
                <c:pt idx="1341">
                  <c:v>0.18462272532963356</c:v>
                </c:pt>
                <c:pt idx="1342">
                  <c:v>0.18466241259664318</c:v>
                </c:pt>
                <c:pt idx="1343">
                  <c:v>0.18470205697356898</c:v>
                </c:pt>
                <c:pt idx="1344">
                  <c:v>0.18474165849085217</c:v>
                </c:pt>
                <c:pt idx="1345">
                  <c:v>0.18478121717893278</c:v>
                </c:pt>
                <c:pt idx="1346">
                  <c:v>0.18482073306824959</c:v>
                </c:pt>
                <c:pt idx="1347">
                  <c:v>0.18486020618923979</c:v>
                </c:pt>
                <c:pt idx="1348">
                  <c:v>0.18489963657233854</c:v>
                </c:pt>
                <c:pt idx="1349">
                  <c:v>0.18493902424797981</c:v>
                </c:pt>
                <c:pt idx="1350">
                  <c:v>0.18497836924659483</c:v>
                </c:pt>
                <c:pt idx="1351">
                  <c:v>0.18501767159861229</c:v>
                </c:pt>
                <c:pt idx="1352">
                  <c:v>0.18505693133445938</c:v>
                </c:pt>
                <c:pt idx="1353">
                  <c:v>0.18509614848456013</c:v>
                </c:pt>
                <c:pt idx="1354">
                  <c:v>0.18513532307933606</c:v>
                </c:pt>
                <c:pt idx="1355">
                  <c:v>0.18517445514920547</c:v>
                </c:pt>
                <c:pt idx="1356">
                  <c:v>0.18521354472458362</c:v>
                </c:pt>
                <c:pt idx="1357">
                  <c:v>0.18525259183588297</c:v>
                </c:pt>
                <c:pt idx="1358">
                  <c:v>0.18529159651351207</c:v>
                </c:pt>
                <c:pt idx="1359">
                  <c:v>0.1853305587878758</c:v>
                </c:pt>
                <c:pt idx="1360">
                  <c:v>0.18536947868937609</c:v>
                </c:pt>
                <c:pt idx="1361">
                  <c:v>0.18540835624841018</c:v>
                </c:pt>
                <c:pt idx="1362">
                  <c:v>0.1854471914953717</c:v>
                </c:pt>
                <c:pt idx="1363">
                  <c:v>0.18548598446065001</c:v>
                </c:pt>
                <c:pt idx="1364">
                  <c:v>0.18552473517462983</c:v>
                </c:pt>
                <c:pt idx="1365">
                  <c:v>0.18556344366769173</c:v>
                </c:pt>
                <c:pt idx="1366">
                  <c:v>0.18560210997021134</c:v>
                </c:pt>
                <c:pt idx="1367">
                  <c:v>0.18564073411255982</c:v>
                </c:pt>
                <c:pt idx="1368">
                  <c:v>0.18567931612510291</c:v>
                </c:pt>
                <c:pt idx="1369">
                  <c:v>0.1857178560382014</c:v>
                </c:pt>
                <c:pt idx="1370">
                  <c:v>0.18575635388221112</c:v>
                </c:pt>
                <c:pt idx="1371">
                  <c:v>0.18579480968748208</c:v>
                </c:pt>
                <c:pt idx="1372">
                  <c:v>0.18583322348435877</c:v>
                </c:pt>
                <c:pt idx="1373">
                  <c:v>0.18587159530318009</c:v>
                </c:pt>
                <c:pt idx="1374">
                  <c:v>0.18590992517427898</c:v>
                </c:pt>
                <c:pt idx="1375">
                  <c:v>0.18594821312798251</c:v>
                </c:pt>
                <c:pt idx="1376">
                  <c:v>0.18598645919461101</c:v>
                </c:pt>
                <c:pt idx="1377">
                  <c:v>0.1860246634044796</c:v>
                </c:pt>
                <c:pt idx="1378">
                  <c:v>0.1860628257878961</c:v>
                </c:pt>
                <c:pt idx="1379">
                  <c:v>0.18610094637516195</c:v>
                </c:pt>
                <c:pt idx="1380">
                  <c:v>0.18613902519657183</c:v>
                </c:pt>
                <c:pt idx="1381">
                  <c:v>0.18617706228241349</c:v>
                </c:pt>
                <c:pt idx="1382">
                  <c:v>0.18621505766296811</c:v>
                </c:pt>
                <c:pt idx="1383">
                  <c:v>0.18625301136850894</c:v>
                </c:pt>
                <c:pt idx="1384">
                  <c:v>0.18629092342930287</c:v>
                </c:pt>
                <c:pt idx="1385">
                  <c:v>0.18632879387560872</c:v>
                </c:pt>
                <c:pt idx="1386">
                  <c:v>0.18636662273767773</c:v>
                </c:pt>
                <c:pt idx="1387">
                  <c:v>0.18640441004575362</c:v>
                </c:pt>
                <c:pt idx="1388">
                  <c:v>0.18644215583007262</c:v>
                </c:pt>
                <c:pt idx="1389">
                  <c:v>0.18647986012086223</c:v>
                </c:pt>
                <c:pt idx="1390">
                  <c:v>0.18651752294834281</c:v>
                </c:pt>
                <c:pt idx="1391">
                  <c:v>0.18655514434272566</c:v>
                </c:pt>
                <c:pt idx="1392">
                  <c:v>0.18659272433421384</c:v>
                </c:pt>
                <c:pt idx="1393">
                  <c:v>0.1866302629530025</c:v>
                </c:pt>
                <c:pt idx="1394">
                  <c:v>0.18666776022927745</c:v>
                </c:pt>
                <c:pt idx="1395">
                  <c:v>0.18670521619321631</c:v>
                </c:pt>
                <c:pt idx="1396">
                  <c:v>0.18674263087498788</c:v>
                </c:pt>
                <c:pt idx="1397">
                  <c:v>0.18678000430475097</c:v>
                </c:pt>
                <c:pt idx="1398">
                  <c:v>0.18681733651265639</c:v>
                </c:pt>
                <c:pt idx="1399">
                  <c:v>0.18685462752884521</c:v>
                </c:pt>
                <c:pt idx="1400">
                  <c:v>0.18689187738344923</c:v>
                </c:pt>
                <c:pt idx="1401">
                  <c:v>0.18692908610659081</c:v>
                </c:pt>
                <c:pt idx="1402">
                  <c:v>0.18696625372838252</c:v>
                </c:pt>
                <c:pt idx="1403">
                  <c:v>0.18700338027892691</c:v>
                </c:pt>
                <c:pt idx="1404">
                  <c:v>0.18704046578831734</c:v>
                </c:pt>
                <c:pt idx="1405">
                  <c:v>0.18707751028663691</c:v>
                </c:pt>
                <c:pt idx="1406">
                  <c:v>0.18711451380395824</c:v>
                </c:pt>
                <c:pt idx="1407">
                  <c:v>0.18715147637034424</c:v>
                </c:pt>
                <c:pt idx="1408">
                  <c:v>0.18718839801584736</c:v>
                </c:pt>
                <c:pt idx="1409">
                  <c:v>0.18722527877050937</c:v>
                </c:pt>
                <c:pt idx="1410">
                  <c:v>0.18726211866436138</c:v>
                </c:pt>
                <c:pt idx="1411">
                  <c:v>0.1872989177274243</c:v>
                </c:pt>
                <c:pt idx="1412">
                  <c:v>0.18733567598970738</c:v>
                </c:pt>
                <c:pt idx="1413">
                  <c:v>0.18737239348121065</c:v>
                </c:pt>
                <c:pt idx="1414">
                  <c:v>0.18740907023192047</c:v>
                </c:pt>
                <c:pt idx="1415">
                  <c:v>0.18744570627181548</c:v>
                </c:pt>
                <c:pt idx="1416">
                  <c:v>0.18748230163085927</c:v>
                </c:pt>
                <c:pt idx="1417">
                  <c:v>0.18751885633900625</c:v>
                </c:pt>
                <c:pt idx="1418">
                  <c:v>0.18755537042620016</c:v>
                </c:pt>
                <c:pt idx="1419">
                  <c:v>0.18759184392237044</c:v>
                </c:pt>
                <c:pt idx="1420">
                  <c:v>0.18762827685743769</c:v>
                </c:pt>
                <c:pt idx="1421">
                  <c:v>0.18766466926130829</c:v>
                </c:pt>
                <c:pt idx="1422">
                  <c:v>0.18770102116387857</c:v>
                </c:pt>
                <c:pt idx="1423">
                  <c:v>0.18773733259503189</c:v>
                </c:pt>
                <c:pt idx="1424">
                  <c:v>0.18777360358463965</c:v>
                </c:pt>
                <c:pt idx="1425">
                  <c:v>0.18780983416256089</c:v>
                </c:pt>
                <c:pt idx="1426">
                  <c:v>0.18784602435864245</c:v>
                </c:pt>
                <c:pt idx="1427">
                  <c:v>0.18788217420271891</c:v>
                </c:pt>
                <c:pt idx="1428">
                  <c:v>0.18791828372461203</c:v>
                </c:pt>
                <c:pt idx="1429">
                  <c:v>0.18795435295413088</c:v>
                </c:pt>
                <c:pt idx="1430">
                  <c:v>0.18799038192107195</c:v>
                </c:pt>
                <c:pt idx="1431">
                  <c:v>0.18802637065521882</c:v>
                </c:pt>
                <c:pt idx="1432">
                  <c:v>0.1880623191863422</c:v>
                </c:pt>
                <c:pt idx="1433">
                  <c:v>0.18809822754419964</c:v>
                </c:pt>
                <c:pt idx="1434">
                  <c:v>0.18813409575853557</c:v>
                </c:pt>
                <c:pt idx="1435">
                  <c:v>0.18816992385908096</c:v>
                </c:pt>
                <c:pt idx="1436">
                  <c:v>0.18820571187555427</c:v>
                </c:pt>
                <c:pt idx="1437">
                  <c:v>0.18824145983765914</c:v>
                </c:pt>
                <c:pt idx="1438">
                  <c:v>0.18827716777508682</c:v>
                </c:pt>
                <c:pt idx="1439">
                  <c:v>0.18831283571751453</c:v>
                </c:pt>
                <c:pt idx="1440">
                  <c:v>0.18834846369460576</c:v>
                </c:pt>
                <c:pt idx="1441">
                  <c:v>0.18838405173601008</c:v>
                </c:pt>
                <c:pt idx="1442">
                  <c:v>0.18841959987136309</c:v>
                </c:pt>
                <c:pt idx="1443">
                  <c:v>0.18845510813028682</c:v>
                </c:pt>
                <c:pt idx="1444">
                  <c:v>0.18849057654238882</c:v>
                </c:pt>
                <c:pt idx="1445">
                  <c:v>0.18852600513726256</c:v>
                </c:pt>
                <c:pt idx="1446">
                  <c:v>0.18856139394448704</c:v>
                </c:pt>
                <c:pt idx="1447">
                  <c:v>0.18859674299362728</c:v>
                </c:pt>
                <c:pt idx="1448">
                  <c:v>0.18863205231423344</c:v>
                </c:pt>
                <c:pt idx="1449">
                  <c:v>0.18866732193584118</c:v>
                </c:pt>
                <c:pt idx="1450">
                  <c:v>0.18870255188797175</c:v>
                </c:pt>
                <c:pt idx="1451">
                  <c:v>0.18873774220013148</c:v>
                </c:pt>
                <c:pt idx="1452">
                  <c:v>0.18877289290181209</c:v>
                </c:pt>
                <c:pt idx="1453">
                  <c:v>0.18880800402249021</c:v>
                </c:pt>
                <c:pt idx="1454">
                  <c:v>0.18884307559162733</c:v>
                </c:pt>
                <c:pt idx="1455">
                  <c:v>0.18887810763867033</c:v>
                </c:pt>
                <c:pt idx="1456">
                  <c:v>0.18891310019305055</c:v>
                </c:pt>
                <c:pt idx="1457">
                  <c:v>0.18894805328418407</c:v>
                </c:pt>
                <c:pt idx="1458">
                  <c:v>0.18898296694147199</c:v>
                </c:pt>
                <c:pt idx="1459">
                  <c:v>0.18901784119429973</c:v>
                </c:pt>
                <c:pt idx="1460">
                  <c:v>0.1890526760720371</c:v>
                </c:pt>
                <c:pt idx="1461">
                  <c:v>0.18908747160403885</c:v>
                </c:pt>
                <c:pt idx="1462">
                  <c:v>0.18912222781964352</c:v>
                </c:pt>
                <c:pt idx="1463">
                  <c:v>0.18915694474817418</c:v>
                </c:pt>
                <c:pt idx="1464">
                  <c:v>0.18919162241893836</c:v>
                </c:pt>
                <c:pt idx="1465">
                  <c:v>0.1892262608612266</c:v>
                </c:pt>
                <c:pt idx="1466">
                  <c:v>0.18926086010431575</c:v>
                </c:pt>
                <c:pt idx="1467">
                  <c:v>0.18929542017746323</c:v>
                </c:pt>
                <c:pt idx="1468">
                  <c:v>0.1893299411099133</c:v>
                </c:pt>
                <c:pt idx="1469">
                  <c:v>0.1893644229308929</c:v>
                </c:pt>
                <c:pt idx="1470">
                  <c:v>0.18939886566961286</c:v>
                </c:pt>
                <c:pt idx="1471">
                  <c:v>0.18943326935526666</c:v>
                </c:pt>
                <c:pt idx="1472">
                  <c:v>0.1894676340170342</c:v>
                </c:pt>
                <c:pt idx="1473">
                  <c:v>0.18950195968407479</c:v>
                </c:pt>
                <c:pt idx="1474">
                  <c:v>0.18953624638553562</c:v>
                </c:pt>
                <c:pt idx="1475">
                  <c:v>0.18957049415054214</c:v>
                </c:pt>
                <c:pt idx="1476">
                  <c:v>0.18960470300820709</c:v>
                </c:pt>
                <c:pt idx="1477">
                  <c:v>0.18963887298762594</c:v>
                </c:pt>
                <c:pt idx="1478">
                  <c:v>0.18967300411787549</c:v>
                </c:pt>
                <c:pt idx="1479">
                  <c:v>0.18970709642801761</c:v>
                </c:pt>
                <c:pt idx="1480">
                  <c:v>0.18974114994709543</c:v>
                </c:pt>
                <c:pt idx="1481">
                  <c:v>0.18977516470413572</c:v>
                </c:pt>
                <c:pt idx="1482">
                  <c:v>0.18980914072814858</c:v>
                </c:pt>
                <c:pt idx="1483">
                  <c:v>0.18984307804812794</c:v>
                </c:pt>
                <c:pt idx="1484">
                  <c:v>0.18987697669304557</c:v>
                </c:pt>
                <c:pt idx="1485">
                  <c:v>0.18991083669186146</c:v>
                </c:pt>
                <c:pt idx="1486">
                  <c:v>0.18994465807351762</c:v>
                </c:pt>
                <c:pt idx="1487">
                  <c:v>0.18997844086693305</c:v>
                </c:pt>
                <c:pt idx="1488">
                  <c:v>0.19001218510101739</c:v>
                </c:pt>
                <c:pt idx="1489">
                  <c:v>0.19004589080465428</c:v>
                </c:pt>
                <c:pt idx="1490">
                  <c:v>0.19007955800671764</c:v>
                </c:pt>
                <c:pt idx="1491">
                  <c:v>0.19011318673605704</c:v>
                </c:pt>
                <c:pt idx="1492">
                  <c:v>0.19014677702150873</c:v>
                </c:pt>
                <c:pt idx="1493">
                  <c:v>0.19018032889188916</c:v>
                </c:pt>
                <c:pt idx="1494">
                  <c:v>0.19021384237599692</c:v>
                </c:pt>
                <c:pt idx="1495">
                  <c:v>0.19024731750261256</c:v>
                </c:pt>
                <c:pt idx="1496">
                  <c:v>0.19028075430049882</c:v>
                </c:pt>
                <c:pt idx="1497">
                  <c:v>0.19031415279839967</c:v>
                </c:pt>
                <c:pt idx="1498">
                  <c:v>0.19034751302504449</c:v>
                </c:pt>
                <c:pt idx="1499">
                  <c:v>0.19038083500913719</c:v>
                </c:pt>
                <c:pt idx="1500">
                  <c:v>0.19041411877937112</c:v>
                </c:pt>
                <c:pt idx="1501">
                  <c:v>0.19044736436441612</c:v>
                </c:pt>
                <c:pt idx="1502">
                  <c:v>0.19048057179292599</c:v>
                </c:pt>
                <c:pt idx="1503">
                  <c:v>0.19051374109353364</c:v>
                </c:pt>
                <c:pt idx="1504">
                  <c:v>0.19054687229485939</c:v>
                </c:pt>
                <c:pt idx="1505">
                  <c:v>0.19057996542549469</c:v>
                </c:pt>
                <c:pt idx="1506">
                  <c:v>0.19061302051402487</c:v>
                </c:pt>
                <c:pt idx="1507">
                  <c:v>0.19064603758900583</c:v>
                </c:pt>
                <c:pt idx="1508">
                  <c:v>0.19067901667898052</c:v>
                </c:pt>
                <c:pt idx="1509">
                  <c:v>0.19071195781247022</c:v>
                </c:pt>
                <c:pt idx="1510">
                  <c:v>0.19074486101798113</c:v>
                </c:pt>
                <c:pt idx="1511">
                  <c:v>0.19077772632399662</c:v>
                </c:pt>
                <c:pt idx="1512">
                  <c:v>0.19081055375898023</c:v>
                </c:pt>
                <c:pt idx="1513">
                  <c:v>0.19084334335138384</c:v>
                </c:pt>
                <c:pt idx="1514">
                  <c:v>0.19087609512963075</c:v>
                </c:pt>
                <c:pt idx="1515">
                  <c:v>0.1909088091221324</c:v>
                </c:pt>
                <c:pt idx="1516">
                  <c:v>0.19094148535727679</c:v>
                </c:pt>
                <c:pt idx="1517">
                  <c:v>0.19097412386343499</c:v>
                </c:pt>
                <c:pt idx="1518">
                  <c:v>0.19100672466895613</c:v>
                </c:pt>
                <c:pt idx="1519">
                  <c:v>0.19103928780217297</c:v>
                </c:pt>
                <c:pt idx="1520">
                  <c:v>0.19107181329139869</c:v>
                </c:pt>
                <c:pt idx="1521">
                  <c:v>0.19110430116492449</c:v>
                </c:pt>
                <c:pt idx="1522">
                  <c:v>0.19113675145102355</c:v>
                </c:pt>
                <c:pt idx="1523">
                  <c:v>0.19116916417795046</c:v>
                </c:pt>
                <c:pt idx="1524">
                  <c:v>0.19120153937393933</c:v>
                </c:pt>
                <c:pt idx="1525">
                  <c:v>0.19123387706720332</c:v>
                </c:pt>
                <c:pt idx="1526">
                  <c:v>0.19126617728593889</c:v>
                </c:pt>
                <c:pt idx="1527">
                  <c:v>0.19129844005831992</c:v>
                </c:pt>
                <c:pt idx="1528">
                  <c:v>0.19133066541250246</c:v>
                </c:pt>
                <c:pt idx="1529">
                  <c:v>0.19136285337662101</c:v>
                </c:pt>
                <c:pt idx="1530">
                  <c:v>0.19139500397879203</c:v>
                </c:pt>
                <c:pt idx="1531">
                  <c:v>0.19142711724711123</c:v>
                </c:pt>
                <c:pt idx="1532">
                  <c:v>0.19145919320965349</c:v>
                </c:pt>
                <c:pt idx="1533">
                  <c:v>0.19149123189447498</c:v>
                </c:pt>
                <c:pt idx="1534">
                  <c:v>0.19152323332961135</c:v>
                </c:pt>
                <c:pt idx="1535">
                  <c:v>0.19155519754307901</c:v>
                </c:pt>
                <c:pt idx="1536">
                  <c:v>0.19158712456287258</c:v>
                </c:pt>
                <c:pt idx="1537">
                  <c:v>0.19161901441696672</c:v>
                </c:pt>
                <c:pt idx="1538">
                  <c:v>0.19165086713331658</c:v>
                </c:pt>
                <c:pt idx="1539">
                  <c:v>0.19168268273985867</c:v>
                </c:pt>
                <c:pt idx="1540">
                  <c:v>0.19171446126450573</c:v>
                </c:pt>
                <c:pt idx="1541">
                  <c:v>0.19174620273515294</c:v>
                </c:pt>
                <c:pt idx="1542">
                  <c:v>0.19177790717967313</c:v>
                </c:pt>
                <c:pt idx="1543">
                  <c:v>0.19180957462591991</c:v>
                </c:pt>
                <c:pt idx="1544">
                  <c:v>0.19184120510172689</c:v>
                </c:pt>
                <c:pt idx="1545">
                  <c:v>0.1918727986349055</c:v>
                </c:pt>
                <c:pt idx="1546">
                  <c:v>0.19190435525324778</c:v>
                </c:pt>
                <c:pt idx="1547">
                  <c:v>0.19193587498452519</c:v>
                </c:pt>
                <c:pt idx="1548">
                  <c:v>0.19196735785648844</c:v>
                </c:pt>
                <c:pt idx="1549">
                  <c:v>0.19199880389686666</c:v>
                </c:pt>
                <c:pt idx="1550">
                  <c:v>0.19203021313337029</c:v>
                </c:pt>
                <c:pt idx="1551">
                  <c:v>0.19206158559368688</c:v>
                </c:pt>
                <c:pt idx="1552">
                  <c:v>0.19209292130548519</c:v>
                </c:pt>
                <c:pt idx="1553">
                  <c:v>0.19212422029641063</c:v>
                </c:pt>
                <c:pt idx="1554">
                  <c:v>0.19215548259409035</c:v>
                </c:pt>
                <c:pt idx="1555">
                  <c:v>0.19218670822612988</c:v>
                </c:pt>
                <c:pt idx="1556">
                  <c:v>0.19221789722011237</c:v>
                </c:pt>
                <c:pt idx="1557">
                  <c:v>0.1922490496036027</c:v>
                </c:pt>
                <c:pt idx="1558">
                  <c:v>0.19228016540414142</c:v>
                </c:pt>
                <c:pt idx="1559">
                  <c:v>0.1923112446492509</c:v>
                </c:pt>
                <c:pt idx="1560">
                  <c:v>0.19234228736643225</c:v>
                </c:pt>
                <c:pt idx="1561">
                  <c:v>0.19237329358316327</c:v>
                </c:pt>
                <c:pt idx="1562">
                  <c:v>0.19240426332690247</c:v>
                </c:pt>
                <c:pt idx="1563">
                  <c:v>0.19243519662508696</c:v>
                </c:pt>
                <c:pt idx="1564">
                  <c:v>0.19246609350513333</c:v>
                </c:pt>
                <c:pt idx="1565">
                  <c:v>0.19249695399443378</c:v>
                </c:pt>
                <c:pt idx="1566">
                  <c:v>0.19252777812036423</c:v>
                </c:pt>
                <c:pt idx="1567">
                  <c:v>0.19255856591027465</c:v>
                </c:pt>
                <c:pt idx="1568">
                  <c:v>0.1925893173914961</c:v>
                </c:pt>
                <c:pt idx="1569">
                  <c:v>0.19262003259133989</c:v>
                </c:pt>
                <c:pt idx="1570">
                  <c:v>0.19265071153709207</c:v>
                </c:pt>
                <c:pt idx="1571">
                  <c:v>0.19268135425601912</c:v>
                </c:pt>
                <c:pt idx="1572">
                  <c:v>0.19271196077536756</c:v>
                </c:pt>
                <c:pt idx="1573">
                  <c:v>0.19274253112236037</c:v>
                </c:pt>
                <c:pt idx="1574">
                  <c:v>0.19277306532419869</c:v>
                </c:pt>
                <c:pt idx="1575">
                  <c:v>0.19280356340806432</c:v>
                </c:pt>
                <c:pt idx="1576">
                  <c:v>0.19283402540111738</c:v>
                </c:pt>
                <c:pt idx="1577">
                  <c:v>0.19286445133049368</c:v>
                </c:pt>
                <c:pt idx="1578">
                  <c:v>0.19289484122330958</c:v>
                </c:pt>
                <c:pt idx="1579">
                  <c:v>0.19292519510666073</c:v>
                </c:pt>
                <c:pt idx="1580">
                  <c:v>0.19295551300761826</c:v>
                </c:pt>
                <c:pt idx="1581">
                  <c:v>0.19298579495323381</c:v>
                </c:pt>
                <c:pt idx="1582">
                  <c:v>0.19301604097053593</c:v>
                </c:pt>
                <c:pt idx="1583">
                  <c:v>0.19304625108653323</c:v>
                </c:pt>
                <c:pt idx="1584">
                  <c:v>0.19307642532821107</c:v>
                </c:pt>
                <c:pt idx="1585">
                  <c:v>0.19310656372253387</c:v>
                </c:pt>
                <c:pt idx="1586">
                  <c:v>0.19313666629644283</c:v>
                </c:pt>
                <c:pt idx="1587">
                  <c:v>0.19316673307685936</c:v>
                </c:pt>
                <c:pt idx="1588">
                  <c:v>0.19319676409068107</c:v>
                </c:pt>
                <c:pt idx="1589">
                  <c:v>0.1932267593647857</c:v>
                </c:pt>
                <c:pt idx="1590">
                  <c:v>0.19325671892602764</c:v>
                </c:pt>
                <c:pt idx="1591">
                  <c:v>0.19328664280123853</c:v>
                </c:pt>
                <c:pt idx="1592">
                  <c:v>0.19331653101722956</c:v>
                </c:pt>
                <c:pt idx="1593">
                  <c:v>0.1933463836007909</c:v>
                </c:pt>
                <c:pt idx="1594">
                  <c:v>0.1933762005786879</c:v>
                </c:pt>
                <c:pt idx="1595">
                  <c:v>0.19340598197766695</c:v>
                </c:pt>
                <c:pt idx="1596">
                  <c:v>0.19343572782444929</c:v>
                </c:pt>
                <c:pt idx="1597">
                  <c:v>0.19346543814573686</c:v>
                </c:pt>
                <c:pt idx="1598">
                  <c:v>0.1934951129682074</c:v>
                </c:pt>
                <c:pt idx="1599">
                  <c:v>0.19352475231851801</c:v>
                </c:pt>
                <c:pt idx="1600">
                  <c:v>0.19355435622330225</c:v>
                </c:pt>
                <c:pt idx="1601">
                  <c:v>0.19358392470917349</c:v>
                </c:pt>
                <c:pt idx="1602">
                  <c:v>0.19361345780272113</c:v>
                </c:pt>
                <c:pt idx="1603">
                  <c:v>0.19364295553051361</c:v>
                </c:pt>
                <c:pt idx="1604">
                  <c:v>0.1936724179190959</c:v>
                </c:pt>
                <c:pt idx="1605">
                  <c:v>0.19370184499499171</c:v>
                </c:pt>
                <c:pt idx="1606">
                  <c:v>0.19373123678470325</c:v>
                </c:pt>
                <c:pt idx="1607">
                  <c:v>0.19376059331470721</c:v>
                </c:pt>
                <c:pt idx="1608">
                  <c:v>0.19378991461146317</c:v>
                </c:pt>
                <c:pt idx="1609">
                  <c:v>0.19381920070140357</c:v>
                </c:pt>
                <c:pt idx="1610">
                  <c:v>0.1938484516109405</c:v>
                </c:pt>
                <c:pt idx="1611">
                  <c:v>0.1938776673664642</c:v>
                </c:pt>
                <c:pt idx="1612">
                  <c:v>0.19390684799434207</c:v>
                </c:pt>
                <c:pt idx="1613">
                  <c:v>0.19393599352091831</c:v>
                </c:pt>
                <c:pt idx="1614">
                  <c:v>0.19396510397251701</c:v>
                </c:pt>
                <c:pt idx="1615">
                  <c:v>0.1939941793754372</c:v>
                </c:pt>
                <c:pt idx="1616">
                  <c:v>0.1940232197559569</c:v>
                </c:pt>
                <c:pt idx="1617">
                  <c:v>0.19405222514033083</c:v>
                </c:pt>
                <c:pt idx="1618">
                  <c:v>0.19408119555479314</c:v>
                </c:pt>
                <c:pt idx="1619">
                  <c:v>0.19411013102555416</c:v>
                </c:pt>
                <c:pt idx="1620">
                  <c:v>0.19413903157880066</c:v>
                </c:pt>
                <c:pt idx="1621">
                  <c:v>0.19416789724069902</c:v>
                </c:pt>
                <c:pt idx="1622">
                  <c:v>0.19419672803739157</c:v>
                </c:pt>
                <c:pt idx="1623">
                  <c:v>0.19422552399499932</c:v>
                </c:pt>
                <c:pt idx="1624">
                  <c:v>0.19425428513961945</c:v>
                </c:pt>
                <c:pt idx="1625">
                  <c:v>0.19428301149732796</c:v>
                </c:pt>
                <c:pt idx="1626">
                  <c:v>0.19431170309417667</c:v>
                </c:pt>
                <c:pt idx="1627">
                  <c:v>0.19434035995619739</c:v>
                </c:pt>
                <c:pt idx="1628">
                  <c:v>0.19436898210939582</c:v>
                </c:pt>
                <c:pt idx="1629">
                  <c:v>0.19439756957975782</c:v>
                </c:pt>
                <c:pt idx="1630">
                  <c:v>0.19442612239324578</c:v>
                </c:pt>
                <c:pt idx="1631">
                  <c:v>0.19445464057579928</c:v>
                </c:pt>
                <c:pt idx="1632">
                  <c:v>0.1944831241533348</c:v>
                </c:pt>
                <c:pt idx="1633">
                  <c:v>0.19451157315174761</c:v>
                </c:pt>
                <c:pt idx="1634">
                  <c:v>0.19453998759690921</c:v>
                </c:pt>
                <c:pt idx="1635">
                  <c:v>0.19456836751466841</c:v>
                </c:pt>
                <c:pt idx="1636">
                  <c:v>0.19459671293085165</c:v>
                </c:pt>
                <c:pt idx="1637">
                  <c:v>0.19462502387126185</c:v>
                </c:pt>
                <c:pt idx="1638">
                  <c:v>0.19465330036168152</c:v>
                </c:pt>
                <c:pt idx="1639">
                  <c:v>0.1946815424278675</c:v>
                </c:pt>
                <c:pt idx="1640">
                  <c:v>0.19470975009555622</c:v>
                </c:pt>
                <c:pt idx="1641">
                  <c:v>0.1947379233904597</c:v>
                </c:pt>
                <c:pt idx="1642">
                  <c:v>0.19476606233826835</c:v>
                </c:pt>
                <c:pt idx="1643">
                  <c:v>0.19479416696464924</c:v>
                </c:pt>
                <c:pt idx="1644">
                  <c:v>0.19482223729524653</c:v>
                </c:pt>
                <c:pt idx="1645">
                  <c:v>0.19485027335568297</c:v>
                </c:pt>
                <c:pt idx="1646">
                  <c:v>0.1948782751715557</c:v>
                </c:pt>
                <c:pt idx="1647">
                  <c:v>0.19490624276844221</c:v>
                </c:pt>
                <c:pt idx="1648">
                  <c:v>0.19493417617189543</c:v>
                </c:pt>
                <c:pt idx="1649">
                  <c:v>0.19496207540744534</c:v>
                </c:pt>
                <c:pt idx="1650">
                  <c:v>0.19498994050060023</c:v>
                </c:pt>
                <c:pt idx="1651">
                  <c:v>0.19501777147684482</c:v>
                </c:pt>
                <c:pt idx="1652">
                  <c:v>0.19504556836164028</c:v>
                </c:pt>
                <c:pt idx="1653">
                  <c:v>0.19507333118042705</c:v>
                </c:pt>
                <c:pt idx="1654">
                  <c:v>0.1951010599586199</c:v>
                </c:pt>
                <c:pt idx="1655">
                  <c:v>0.1951287547216139</c:v>
                </c:pt>
                <c:pt idx="1656">
                  <c:v>0.19515641549477747</c:v>
                </c:pt>
                <c:pt idx="1657">
                  <c:v>0.19518404230346029</c:v>
                </c:pt>
                <c:pt idx="1658">
                  <c:v>0.19521163517298637</c:v>
                </c:pt>
                <c:pt idx="1659">
                  <c:v>0.19523919412865723</c:v>
                </c:pt>
                <c:pt idx="1660">
                  <c:v>0.19526671919575198</c:v>
                </c:pt>
                <c:pt idx="1661">
                  <c:v>0.19529421039952752</c:v>
                </c:pt>
                <c:pt idx="1662">
                  <c:v>0.19532166776521617</c:v>
                </c:pt>
                <c:pt idx="1663">
                  <c:v>0.19534909131802924</c:v>
                </c:pt>
                <c:pt idx="1664">
                  <c:v>0.19537648108315273</c:v>
                </c:pt>
                <c:pt idx="1665">
                  <c:v>0.1954038370857521</c:v>
                </c:pt>
                <c:pt idx="1666">
                  <c:v>0.19543115935096825</c:v>
                </c:pt>
                <c:pt idx="1667">
                  <c:v>0.19545844790392053</c:v>
                </c:pt>
                <c:pt idx="1668">
                  <c:v>0.19548570276970437</c:v>
                </c:pt>
                <c:pt idx="1669">
                  <c:v>0.19551292397339234</c:v>
                </c:pt>
                <c:pt idx="1670">
                  <c:v>0.19554011154003456</c:v>
                </c:pt>
                <c:pt idx="1671">
                  <c:v>0.19556726549465722</c:v>
                </c:pt>
                <c:pt idx="1672">
                  <c:v>0.19559438586226474</c:v>
                </c:pt>
                <c:pt idx="1673">
                  <c:v>0.1956214726678383</c:v>
                </c:pt>
                <c:pt idx="1674">
                  <c:v>0.19564852593633536</c:v>
                </c:pt>
                <c:pt idx="1675">
                  <c:v>0.19567554569269216</c:v>
                </c:pt>
                <c:pt idx="1676">
                  <c:v>0.19570253196181914</c:v>
                </c:pt>
                <c:pt idx="1677">
                  <c:v>0.19572948476860674</c:v>
                </c:pt>
                <c:pt idx="1678">
                  <c:v>0.19575640413792036</c:v>
                </c:pt>
                <c:pt idx="1679">
                  <c:v>0.1957832900946041</c:v>
                </c:pt>
                <c:pt idx="1680">
                  <c:v>0.19581014266347777</c:v>
                </c:pt>
                <c:pt idx="1681">
                  <c:v>0.19583696186933816</c:v>
                </c:pt>
                <c:pt idx="1682">
                  <c:v>0.19586374773696058</c:v>
                </c:pt>
                <c:pt idx="1683">
                  <c:v>0.19589050029109539</c:v>
                </c:pt>
                <c:pt idx="1684">
                  <c:v>0.19591721955647068</c:v>
                </c:pt>
                <c:pt idx="1685">
                  <c:v>0.19594390555779409</c:v>
                </c:pt>
                <c:pt idx="1686">
                  <c:v>0.19597055831974539</c:v>
                </c:pt>
                <c:pt idx="1687">
                  <c:v>0.19599717786698567</c:v>
                </c:pt>
                <c:pt idx="1688">
                  <c:v>0.19602376422415047</c:v>
                </c:pt>
                <c:pt idx="1689">
                  <c:v>0.19605031741585402</c:v>
                </c:pt>
                <c:pt idx="1690">
                  <c:v>0.19607683746668725</c:v>
                </c:pt>
                <c:pt idx="1691">
                  <c:v>0.19610332440121628</c:v>
                </c:pt>
                <c:pt idx="1692">
                  <c:v>0.19612977824398647</c:v>
                </c:pt>
                <c:pt idx="1693">
                  <c:v>0.19615619901951878</c:v>
                </c:pt>
                <c:pt idx="1694">
                  <c:v>0.19618258675231362</c:v>
                </c:pt>
                <c:pt idx="1695">
                  <c:v>0.19620894146684492</c:v>
                </c:pt>
                <c:pt idx="1696">
                  <c:v>0.19623526318756535</c:v>
                </c:pt>
                <c:pt idx="1697">
                  <c:v>0.19626155193890579</c:v>
                </c:pt>
                <c:pt idx="1698">
                  <c:v>0.19628780774527205</c:v>
                </c:pt>
                <c:pt idx="1699">
                  <c:v>0.19631403063104838</c:v>
                </c:pt>
                <c:pt idx="1700">
                  <c:v>0.19634022062059478</c:v>
                </c:pt>
                <c:pt idx="1701">
                  <c:v>0.19636637773824989</c:v>
                </c:pt>
                <c:pt idx="1702">
                  <c:v>0.19639250200832783</c:v>
                </c:pt>
                <c:pt idx="1703">
                  <c:v>0.19641859345512161</c:v>
                </c:pt>
                <c:pt idx="1704">
                  <c:v>0.19644465210289858</c:v>
                </c:pt>
                <c:pt idx="1705">
                  <c:v>0.19647067797590603</c:v>
                </c:pt>
                <c:pt idx="1706">
                  <c:v>0.1964966710983666</c:v>
                </c:pt>
                <c:pt idx="1707">
                  <c:v>0.19652263149447974</c:v>
                </c:pt>
                <c:pt idx="1708">
                  <c:v>0.19654855918842351</c:v>
                </c:pt>
                <c:pt idx="1709">
                  <c:v>0.19657445420435146</c:v>
                </c:pt>
                <c:pt idx="1710">
                  <c:v>0.19660031656639473</c:v>
                </c:pt>
                <c:pt idx="1711">
                  <c:v>0.19662614629866199</c:v>
                </c:pt>
                <c:pt idx="1712">
                  <c:v>0.19665194342523823</c:v>
                </c:pt>
                <c:pt idx="1713">
                  <c:v>0.19667770797018591</c:v>
                </c:pt>
                <c:pt idx="1714">
                  <c:v>0.19670343995754441</c:v>
                </c:pt>
                <c:pt idx="1715">
                  <c:v>0.19672913941133049</c:v>
                </c:pt>
                <c:pt idx="1716">
                  <c:v>0.19675480635553727</c:v>
                </c:pt>
                <c:pt idx="1717">
                  <c:v>0.19678044081413573</c:v>
                </c:pt>
                <c:pt idx="1718">
                  <c:v>0.19680604281107444</c:v>
                </c:pt>
                <c:pt idx="1719">
                  <c:v>0.1968316123702766</c:v>
                </c:pt>
                <c:pt idx="1720">
                  <c:v>0.19685714951564509</c:v>
                </c:pt>
                <c:pt idx="1721">
                  <c:v>0.19688265427105872</c:v>
                </c:pt>
                <c:pt idx="1722">
                  <c:v>0.19690812666037413</c:v>
                </c:pt>
                <c:pt idx="1723">
                  <c:v>0.1969335667074241</c:v>
                </c:pt>
                <c:pt idx="1724">
                  <c:v>0.19695897443601884</c:v>
                </c:pt>
                <c:pt idx="1725">
                  <c:v>0.19698434986994579</c:v>
                </c:pt>
                <c:pt idx="1726">
                  <c:v>0.19700969303297003</c:v>
                </c:pt>
                <c:pt idx="1727">
                  <c:v>0.19703500394883319</c:v>
                </c:pt>
                <c:pt idx="1728">
                  <c:v>0.19706028264125322</c:v>
                </c:pt>
                <c:pt idx="1729">
                  <c:v>0.19708552913392785</c:v>
                </c:pt>
                <c:pt idx="1730">
                  <c:v>0.19711074345052837</c:v>
                </c:pt>
                <c:pt idx="1731">
                  <c:v>0.19713592561470608</c:v>
                </c:pt>
                <c:pt idx="1732">
                  <c:v>0.19716107565008789</c:v>
                </c:pt>
                <c:pt idx="1733">
                  <c:v>0.19718619358027872</c:v>
                </c:pt>
                <c:pt idx="1734">
                  <c:v>0.19721127942886052</c:v>
                </c:pt>
                <c:pt idx="1735">
                  <c:v>0.19723633321939177</c:v>
                </c:pt>
                <c:pt idx="1736">
                  <c:v>0.19726135497540892</c:v>
                </c:pt>
                <c:pt idx="1737">
                  <c:v>0.19728634472042553</c:v>
                </c:pt>
                <c:pt idx="1738">
                  <c:v>0.19731130247793133</c:v>
                </c:pt>
                <c:pt idx="1739">
                  <c:v>0.19733622827139474</c:v>
                </c:pt>
                <c:pt idx="1740">
                  <c:v>0.19736112212425966</c:v>
                </c:pt>
                <c:pt idx="1741">
                  <c:v>0.19738598405994923</c:v>
                </c:pt>
                <c:pt idx="1742">
                  <c:v>0.19741081410186226</c:v>
                </c:pt>
                <c:pt idx="1743">
                  <c:v>0.19743561227337611</c:v>
                </c:pt>
                <c:pt idx="1744">
                  <c:v>0.19746037859784363</c:v>
                </c:pt>
                <c:pt idx="1745">
                  <c:v>0.19748511309859632</c:v>
                </c:pt>
                <c:pt idx="1746">
                  <c:v>0.19750981579894275</c:v>
                </c:pt>
                <c:pt idx="1747">
                  <c:v>0.1975344867221675</c:v>
                </c:pt>
                <c:pt idx="1748">
                  <c:v>0.19755912589153526</c:v>
                </c:pt>
                <c:pt idx="1749">
                  <c:v>0.19758373333028414</c:v>
                </c:pt>
                <c:pt idx="1750">
                  <c:v>0.19760830906163271</c:v>
                </c:pt>
                <c:pt idx="1751">
                  <c:v>0.19763285310877576</c:v>
                </c:pt>
                <c:pt idx="1752">
                  <c:v>0.19765736549488461</c:v>
                </c:pt>
                <c:pt idx="1753">
                  <c:v>0.19768184624310886</c:v>
                </c:pt>
                <c:pt idx="1754">
                  <c:v>0.19770629537657566</c:v>
                </c:pt>
                <c:pt idx="1755">
                  <c:v>0.19773071291838853</c:v>
                </c:pt>
                <c:pt idx="1756">
                  <c:v>0.19775509889162834</c:v>
                </c:pt>
                <c:pt idx="1757">
                  <c:v>0.19777945331935434</c:v>
                </c:pt>
                <c:pt idx="1758">
                  <c:v>0.19780377622460321</c:v>
                </c:pt>
                <c:pt idx="1759">
                  <c:v>0.19782806763038649</c:v>
                </c:pt>
                <c:pt idx="1760">
                  <c:v>0.19785232755969667</c:v>
                </c:pt>
                <c:pt idx="1761">
                  <c:v>0.19787655603550122</c:v>
                </c:pt>
                <c:pt idx="1762">
                  <c:v>0.19790075308074545</c:v>
                </c:pt>
                <c:pt idx="1763">
                  <c:v>0.19792491871835274</c:v>
                </c:pt>
                <c:pt idx="1764">
                  <c:v>0.19794905297122314</c:v>
                </c:pt>
                <c:pt idx="1765">
                  <c:v>0.19797315586223441</c:v>
                </c:pt>
                <c:pt idx="1766">
                  <c:v>0.19799722741424228</c:v>
                </c:pt>
                <c:pt idx="1767">
                  <c:v>0.19802126765007935</c:v>
                </c:pt>
                <c:pt idx="1768">
                  <c:v>0.19804527659255447</c:v>
                </c:pt>
                <c:pt idx="1769">
                  <c:v>0.1980692542644564</c:v>
                </c:pt>
                <c:pt idx="1770">
                  <c:v>0.19809320068855032</c:v>
                </c:pt>
                <c:pt idx="1771">
                  <c:v>0.19811711588757824</c:v>
                </c:pt>
                <c:pt idx="1772">
                  <c:v>0.19814099988426012</c:v>
                </c:pt>
                <c:pt idx="1773">
                  <c:v>0.19816485270129403</c:v>
                </c:pt>
                <c:pt idx="1774">
                  <c:v>0.19818867436135443</c:v>
                </c:pt>
                <c:pt idx="1775">
                  <c:v>0.19821246488709407</c:v>
                </c:pt>
                <c:pt idx="1776">
                  <c:v>0.19823622430114338</c:v>
                </c:pt>
                <c:pt idx="1777">
                  <c:v>0.19825995262610979</c:v>
                </c:pt>
                <c:pt idx="1778">
                  <c:v>0.19828364988457883</c:v>
                </c:pt>
                <c:pt idx="1779">
                  <c:v>0.19830731609911234</c:v>
                </c:pt>
                <c:pt idx="1780">
                  <c:v>0.19833095129225217</c:v>
                </c:pt>
                <c:pt idx="1781">
                  <c:v>0.19835455548651518</c:v>
                </c:pt>
                <c:pt idx="1782">
                  <c:v>0.19837812870439706</c:v>
                </c:pt>
                <c:pt idx="1783">
                  <c:v>0.1984016709683715</c:v>
                </c:pt>
                <c:pt idx="1784">
                  <c:v>0.19842518230088851</c:v>
                </c:pt>
                <c:pt idx="1785">
                  <c:v>0.19844866272437825</c:v>
                </c:pt>
                <c:pt idx="1786">
                  <c:v>0.19847211226124487</c:v>
                </c:pt>
                <c:pt idx="1787">
                  <c:v>0.19849553093387365</c:v>
                </c:pt>
                <c:pt idx="1788">
                  <c:v>0.19851891876462521</c:v>
                </c:pt>
                <c:pt idx="1789">
                  <c:v>0.19854227577583938</c:v>
                </c:pt>
                <c:pt idx="1790">
                  <c:v>0.198565601989832</c:v>
                </c:pt>
                <c:pt idx="1791">
                  <c:v>0.19858889742889885</c:v>
                </c:pt>
                <c:pt idx="1792">
                  <c:v>0.19861216211531138</c:v>
                </c:pt>
                <c:pt idx="1793">
                  <c:v>0.19863539607132003</c:v>
                </c:pt>
                <c:pt idx="1794">
                  <c:v>0.19865859931915206</c:v>
                </c:pt>
                <c:pt idx="1795">
                  <c:v>0.19868177188101419</c:v>
                </c:pt>
                <c:pt idx="1796">
                  <c:v>0.19870491377908858</c:v>
                </c:pt>
                <c:pt idx="1797">
                  <c:v>0.19872802503553727</c:v>
                </c:pt>
                <c:pt idx="1798">
                  <c:v>0.1987511056724986</c:v>
                </c:pt>
                <c:pt idx="1799">
                  <c:v>0.19877415571208912</c:v>
                </c:pt>
                <c:pt idx="1800">
                  <c:v>0.19879717517640411</c:v>
                </c:pt>
                <c:pt idx="1801">
                  <c:v>0.19882016408751563</c:v>
                </c:pt>
                <c:pt idx="1802">
                  <c:v>0.19884312246747426</c:v>
                </c:pt>
                <c:pt idx="1803">
                  <c:v>0.1988660503383072</c:v>
                </c:pt>
                <c:pt idx="1804">
                  <c:v>0.19888894772202195</c:v>
                </c:pt>
                <c:pt idx="1805">
                  <c:v>0.19891181464060129</c:v>
                </c:pt>
                <c:pt idx="1806">
                  <c:v>0.1989346511160073</c:v>
                </c:pt>
                <c:pt idx="1807">
                  <c:v>0.19895745717017987</c:v>
                </c:pt>
                <c:pt idx="1808">
                  <c:v>0.19898023282503688</c:v>
                </c:pt>
                <c:pt idx="1809">
                  <c:v>0.19900297810247358</c:v>
                </c:pt>
                <c:pt idx="1810">
                  <c:v>0.19902569302436418</c:v>
                </c:pt>
                <c:pt idx="1811">
                  <c:v>0.19904837761255934</c:v>
                </c:pt>
                <c:pt idx="1812">
                  <c:v>0.19907103188888947</c:v>
                </c:pt>
                <c:pt idx="1813">
                  <c:v>0.19909365587516198</c:v>
                </c:pt>
                <c:pt idx="1814">
                  <c:v>0.1991162495931619</c:v>
                </c:pt>
                <c:pt idx="1815">
                  <c:v>0.19913881306465367</c:v>
                </c:pt>
                <c:pt idx="1816">
                  <c:v>0.19916134631137811</c:v>
                </c:pt>
                <c:pt idx="1817">
                  <c:v>0.19918384935505568</c:v>
                </c:pt>
                <c:pt idx="1818">
                  <c:v>0.19920632221738438</c:v>
                </c:pt>
                <c:pt idx="1819">
                  <c:v>0.19922876492003946</c:v>
                </c:pt>
                <c:pt idx="1820">
                  <c:v>0.1992511774846748</c:v>
                </c:pt>
                <c:pt idx="1821">
                  <c:v>0.19927355993292345</c:v>
                </c:pt>
                <c:pt idx="1822">
                  <c:v>0.1992959122863949</c:v>
                </c:pt>
                <c:pt idx="1823">
                  <c:v>0.19931823456667822</c:v>
                </c:pt>
                <c:pt idx="1824">
                  <c:v>0.19934052679533928</c:v>
                </c:pt>
                <c:pt idx="1825">
                  <c:v>0.19936278899392337</c:v>
                </c:pt>
                <c:pt idx="1826">
                  <c:v>0.19938502118395354</c:v>
                </c:pt>
                <c:pt idx="1827">
                  <c:v>0.19940722338693029</c:v>
                </c:pt>
                <c:pt idx="1828">
                  <c:v>0.19942939562433376</c:v>
                </c:pt>
                <c:pt idx="1829">
                  <c:v>0.1994515379176211</c:v>
                </c:pt>
                <c:pt idx="1830">
                  <c:v>0.1994736502882283</c:v>
                </c:pt>
                <c:pt idx="1831">
                  <c:v>0.1994957327575696</c:v>
                </c:pt>
                <c:pt idx="1832">
                  <c:v>0.19951778534703732</c:v>
                </c:pt>
                <c:pt idx="1833">
                  <c:v>0.19953980807800276</c:v>
                </c:pt>
                <c:pt idx="1834">
                  <c:v>0.19956180097181403</c:v>
                </c:pt>
                <c:pt idx="1835">
                  <c:v>0.19958376404979924</c:v>
                </c:pt>
                <c:pt idx="1836">
                  <c:v>0.19960569733326422</c:v>
                </c:pt>
                <c:pt idx="1837">
                  <c:v>0.19962760084349226</c:v>
                </c:pt>
                <c:pt idx="1838">
                  <c:v>0.19964947460174676</c:v>
                </c:pt>
                <c:pt idx="1839">
                  <c:v>0.1996713186292679</c:v>
                </c:pt>
                <c:pt idx="1840">
                  <c:v>0.19969313294727534</c:v>
                </c:pt>
                <c:pt idx="1841">
                  <c:v>0.19971491757696641</c:v>
                </c:pt>
                <c:pt idx="1842">
                  <c:v>0.19973667253951805</c:v>
                </c:pt>
                <c:pt idx="1843">
                  <c:v>0.1997583978560841</c:v>
                </c:pt>
                <c:pt idx="1844">
                  <c:v>0.19978009354779777</c:v>
                </c:pt>
                <c:pt idx="1845">
                  <c:v>0.19980175963577085</c:v>
                </c:pt>
                <c:pt idx="1846">
                  <c:v>0.19982339614109298</c:v>
                </c:pt>
                <c:pt idx="1847">
                  <c:v>0.19984500308483347</c:v>
                </c:pt>
                <c:pt idx="1848">
                  <c:v>0.1998665804880389</c:v>
                </c:pt>
                <c:pt idx="1849">
                  <c:v>0.19988812837173511</c:v>
                </c:pt>
                <c:pt idx="1850">
                  <c:v>0.19990964675692632</c:v>
                </c:pt>
                <c:pt idx="1851">
                  <c:v>0.19993113566459508</c:v>
                </c:pt>
                <c:pt idx="1852">
                  <c:v>0.19995259511570351</c:v>
                </c:pt>
                <c:pt idx="1853">
                  <c:v>0.19997402513119128</c:v>
                </c:pt>
                <c:pt idx="1854">
                  <c:v>0.1999954257319764</c:v>
                </c:pt>
                <c:pt idx="1855">
                  <c:v>0.20001679693895785</c:v>
                </c:pt>
                <c:pt idx="1856">
                  <c:v>0.20003813877301002</c:v>
                </c:pt>
                <c:pt idx="1857">
                  <c:v>0.20005945125498822</c:v>
                </c:pt>
                <c:pt idx="1858">
                  <c:v>0.20008073440572605</c:v>
                </c:pt>
                <c:pt idx="1859">
                  <c:v>0.20010198824603548</c:v>
                </c:pt>
                <c:pt idx="1860">
                  <c:v>0.200123212796707</c:v>
                </c:pt>
                <c:pt idx="1861">
                  <c:v>0.20014440807851125</c:v>
                </c:pt>
                <c:pt idx="1862">
                  <c:v>0.20016557411219554</c:v>
                </c:pt>
                <c:pt idx="1863">
                  <c:v>0.20018671091848694</c:v>
                </c:pt>
                <c:pt idx="1864">
                  <c:v>0.20020781851809222</c:v>
                </c:pt>
                <c:pt idx="1865">
                  <c:v>0.2002288969316959</c:v>
                </c:pt>
                <c:pt idx="1866">
                  <c:v>0.200249946179961</c:v>
                </c:pt>
                <c:pt idx="1867">
                  <c:v>0.20027096628353092</c:v>
                </c:pt>
                <c:pt idx="1868">
                  <c:v>0.20029195726302634</c:v>
                </c:pt>
                <c:pt idx="1869">
                  <c:v>0.2003129191390477</c:v>
                </c:pt>
                <c:pt idx="1870">
                  <c:v>0.20033385193217398</c:v>
                </c:pt>
                <c:pt idx="1871">
                  <c:v>0.20035475566296326</c:v>
                </c:pt>
                <c:pt idx="1872">
                  <c:v>0.20037563035195274</c:v>
                </c:pt>
                <c:pt idx="1873">
                  <c:v>0.2003964760196584</c:v>
                </c:pt>
                <c:pt idx="1874">
                  <c:v>0.20041729268657513</c:v>
                </c:pt>
                <c:pt idx="1875">
                  <c:v>0.2004380803731764</c:v>
                </c:pt>
                <c:pt idx="1876">
                  <c:v>0.20045883909991541</c:v>
                </c:pt>
                <c:pt idx="1877">
                  <c:v>0.20047956888722421</c:v>
                </c:pt>
                <c:pt idx="1878">
                  <c:v>0.2005002697555138</c:v>
                </c:pt>
                <c:pt idx="1879">
                  <c:v>0.20052094172517396</c:v>
                </c:pt>
                <c:pt idx="1880">
                  <c:v>0.20054158481657436</c:v>
                </c:pt>
                <c:pt idx="1881">
                  <c:v>0.2005621990500627</c:v>
                </c:pt>
                <c:pt idx="1882">
                  <c:v>0.20058278444596675</c:v>
                </c:pt>
                <c:pt idx="1883">
                  <c:v>0.20060334102459254</c:v>
                </c:pt>
                <c:pt idx="1884">
                  <c:v>0.20062386880622596</c:v>
                </c:pt>
                <c:pt idx="1885">
                  <c:v>0.2006443678111314</c:v>
                </c:pt>
                <c:pt idx="1886">
                  <c:v>0.20066483805955379</c:v>
                </c:pt>
                <c:pt idx="1887">
                  <c:v>0.20068527957171528</c:v>
                </c:pt>
                <c:pt idx="1888">
                  <c:v>0.20070569236781899</c:v>
                </c:pt>
                <c:pt idx="1889">
                  <c:v>0.20072607646804619</c:v>
                </c:pt>
                <c:pt idx="1890">
                  <c:v>0.20074643189255792</c:v>
                </c:pt>
                <c:pt idx="1891">
                  <c:v>0.20076675866149418</c:v>
                </c:pt>
                <c:pt idx="1892">
                  <c:v>0.20078705679497486</c:v>
                </c:pt>
                <c:pt idx="1893">
                  <c:v>0.20080732631309853</c:v>
                </c:pt>
                <c:pt idx="1894">
                  <c:v>0.20082756723594281</c:v>
                </c:pt>
                <c:pt idx="1895">
                  <c:v>0.20084777958356573</c:v>
                </c:pt>
                <c:pt idx="1896">
                  <c:v>0.20086796337600415</c:v>
                </c:pt>
                <c:pt idx="1897">
                  <c:v>0.20088811863327388</c:v>
                </c:pt>
                <c:pt idx="1898">
                  <c:v>0.20090824537537091</c:v>
                </c:pt>
                <c:pt idx="1899">
                  <c:v>0.20092834362226991</c:v>
                </c:pt>
                <c:pt idx="1900">
                  <c:v>0.20094841339392602</c:v>
                </c:pt>
                <c:pt idx="1901">
                  <c:v>0.20096845471027217</c:v>
                </c:pt>
                <c:pt idx="1902">
                  <c:v>0.20098846759122233</c:v>
                </c:pt>
                <c:pt idx="1903">
                  <c:v>0.20100845205667006</c:v>
                </c:pt>
                <c:pt idx="1904">
                  <c:v>0.2010284081264862</c:v>
                </c:pt>
                <c:pt idx="1905">
                  <c:v>0.20104833582052395</c:v>
                </c:pt>
                <c:pt idx="1906">
                  <c:v>0.20106823515861427</c:v>
                </c:pt>
                <c:pt idx="1907">
                  <c:v>0.20108810616056835</c:v>
                </c:pt>
                <c:pt idx="1908">
                  <c:v>0.20110794884617708</c:v>
                </c:pt>
                <c:pt idx="1909">
                  <c:v>0.20112776323521017</c:v>
                </c:pt>
                <c:pt idx="1910">
                  <c:v>0.2011475493474181</c:v>
                </c:pt>
                <c:pt idx="1911">
                  <c:v>0.20116730720253001</c:v>
                </c:pt>
                <c:pt idx="1912">
                  <c:v>0.20118703682025527</c:v>
                </c:pt>
                <c:pt idx="1913">
                  <c:v>0.20120673822028198</c:v>
                </c:pt>
                <c:pt idx="1914">
                  <c:v>0.20122641142228015</c:v>
                </c:pt>
                <c:pt idx="1915">
                  <c:v>0.20124605644589652</c:v>
                </c:pt>
                <c:pt idx="1916">
                  <c:v>0.20126567331076003</c:v>
                </c:pt>
                <c:pt idx="1917">
                  <c:v>0.20128526203647851</c:v>
                </c:pt>
                <c:pt idx="1918">
                  <c:v>0.20130482264263894</c:v>
                </c:pt>
                <c:pt idx="1919">
                  <c:v>0.20132435514880889</c:v>
                </c:pt>
                <c:pt idx="1920">
                  <c:v>0.20134385957453529</c:v>
                </c:pt>
                <c:pt idx="1921">
                  <c:v>0.20136333593934555</c:v>
                </c:pt>
                <c:pt idx="1922">
                  <c:v>0.20138278426274614</c:v>
                </c:pt>
                <c:pt idx="1923">
                  <c:v>0.20140220456422397</c:v>
                </c:pt>
                <c:pt idx="1924">
                  <c:v>0.20142159686324526</c:v>
                </c:pt>
                <c:pt idx="1925">
                  <c:v>0.20144096117925656</c:v>
                </c:pt>
                <c:pt idx="1926">
                  <c:v>0.20146029753168476</c:v>
                </c:pt>
                <c:pt idx="1927">
                  <c:v>0.20147960593993566</c:v>
                </c:pt>
                <c:pt idx="1928">
                  <c:v>0.20149888642339589</c:v>
                </c:pt>
                <c:pt idx="1929">
                  <c:v>0.2015181390014314</c:v>
                </c:pt>
                <c:pt idx="1930">
                  <c:v>0.20153736369338882</c:v>
                </c:pt>
                <c:pt idx="1931">
                  <c:v>0.20155656051859411</c:v>
                </c:pt>
                <c:pt idx="1932">
                  <c:v>0.20157572949635372</c:v>
                </c:pt>
                <c:pt idx="1933">
                  <c:v>0.20159487064595433</c:v>
                </c:pt>
                <c:pt idx="1934">
                  <c:v>0.20161398398666189</c:v>
                </c:pt>
                <c:pt idx="1935">
                  <c:v>0.20163306953772359</c:v>
                </c:pt>
                <c:pt idx="1936">
                  <c:v>0.2016521273183654</c:v>
                </c:pt>
                <c:pt idx="1937">
                  <c:v>0.20167115734779492</c:v>
                </c:pt>
                <c:pt idx="1938">
                  <c:v>0.20169015964519821</c:v>
                </c:pt>
                <c:pt idx="1939">
                  <c:v>0.20170913422974357</c:v>
                </c:pt>
                <c:pt idx="1940">
                  <c:v>0.20172808112057741</c:v>
                </c:pt>
                <c:pt idx="1941">
                  <c:v>0.20174700033682749</c:v>
                </c:pt>
                <c:pt idx="1942">
                  <c:v>0.20176589189760172</c:v>
                </c:pt>
                <c:pt idx="1943">
                  <c:v>0.2017847558219881</c:v>
                </c:pt>
                <c:pt idx="1944">
                  <c:v>0.20180359212905494</c:v>
                </c:pt>
                <c:pt idx="1945">
                  <c:v>0.2018224008378508</c:v>
                </c:pt>
                <c:pt idx="1946">
                  <c:v>0.20184118196740466</c:v>
                </c:pt>
                <c:pt idx="1947">
                  <c:v>0.20185993553672574</c:v>
                </c:pt>
                <c:pt idx="1948">
                  <c:v>0.2018786615648033</c:v>
                </c:pt>
                <c:pt idx="1949">
                  <c:v>0.20189736007060757</c:v>
                </c:pt>
                <c:pt idx="1950">
                  <c:v>0.20191603107308845</c:v>
                </c:pt>
                <c:pt idx="1951">
                  <c:v>0.2019346745911775</c:v>
                </c:pt>
                <c:pt idx="1952">
                  <c:v>0.20195329064378525</c:v>
                </c:pt>
                <c:pt idx="1953">
                  <c:v>0.20197187924980342</c:v>
                </c:pt>
                <c:pt idx="1954">
                  <c:v>0.20199044042810405</c:v>
                </c:pt>
                <c:pt idx="1955">
                  <c:v>0.20200897419753963</c:v>
                </c:pt>
                <c:pt idx="1956">
                  <c:v>0.2020274805769435</c:v>
                </c:pt>
                <c:pt idx="1957">
                  <c:v>0.20204595958512875</c:v>
                </c:pt>
                <c:pt idx="1958">
                  <c:v>0.20206441124089</c:v>
                </c:pt>
                <c:pt idx="1959">
                  <c:v>0.2020828355630013</c:v>
                </c:pt>
                <c:pt idx="1960">
                  <c:v>0.20210123257021864</c:v>
                </c:pt>
                <c:pt idx="1961">
                  <c:v>0.20211960228127715</c:v>
                </c:pt>
                <c:pt idx="1962">
                  <c:v>0.20213794471489385</c:v>
                </c:pt>
                <c:pt idx="1963">
                  <c:v>0.20215625988976554</c:v>
                </c:pt>
                <c:pt idx="1964">
                  <c:v>0.20217454782457003</c:v>
                </c:pt>
                <c:pt idx="1965">
                  <c:v>0.20219280853796595</c:v>
                </c:pt>
                <c:pt idx="1966">
                  <c:v>0.20221104204859197</c:v>
                </c:pt>
                <c:pt idx="1967">
                  <c:v>0.20222924837506853</c:v>
                </c:pt>
                <c:pt idx="1968">
                  <c:v>0.202247427535996</c:v>
                </c:pt>
                <c:pt idx="1969">
                  <c:v>0.20226557954995528</c:v>
                </c:pt>
                <c:pt idx="1970">
                  <c:v>0.20228370443550955</c:v>
                </c:pt>
                <c:pt idx="1971">
                  <c:v>0.20230180221120042</c:v>
                </c:pt>
                <c:pt idx="1972">
                  <c:v>0.202319872895553</c:v>
                </c:pt>
                <c:pt idx="1973">
                  <c:v>0.20233791650707073</c:v>
                </c:pt>
                <c:pt idx="1974">
                  <c:v>0.20235593306423955</c:v>
                </c:pt>
                <c:pt idx="1975">
                  <c:v>0.20237392258552564</c:v>
                </c:pt>
                <c:pt idx="1976">
                  <c:v>0.2023918850893765</c:v>
                </c:pt>
                <c:pt idx="1977">
                  <c:v>0.20240982059422022</c:v>
                </c:pt>
                <c:pt idx="1978">
                  <c:v>0.20242772911846504</c:v>
                </c:pt>
                <c:pt idx="1979">
                  <c:v>0.20244561068050201</c:v>
                </c:pt>
                <c:pt idx="1980">
                  <c:v>0.20246346529870154</c:v>
                </c:pt>
                <c:pt idx="1981">
                  <c:v>0.20248129299141618</c:v>
                </c:pt>
                <c:pt idx="1982">
                  <c:v>0.20249909377697806</c:v>
                </c:pt>
                <c:pt idx="1983">
                  <c:v>0.20251686767370172</c:v>
                </c:pt>
                <c:pt idx="1984">
                  <c:v>0.20253461469988196</c:v>
                </c:pt>
                <c:pt idx="1985">
                  <c:v>0.20255233487379543</c:v>
                </c:pt>
                <c:pt idx="1986">
                  <c:v>0.20257002821369877</c:v>
                </c:pt>
                <c:pt idx="1987">
                  <c:v>0.20258769473783081</c:v>
                </c:pt>
                <c:pt idx="1988">
                  <c:v>0.20260533446441076</c:v>
                </c:pt>
                <c:pt idx="1989">
                  <c:v>0.20262294741163944</c:v>
                </c:pt>
                <c:pt idx="1990">
                  <c:v>0.2026405335976986</c:v>
                </c:pt>
                <c:pt idx="1991">
                  <c:v>0.20265809304075108</c:v>
                </c:pt>
                <c:pt idx="1992">
                  <c:v>0.20267562575894105</c:v>
                </c:pt>
                <c:pt idx="1993">
                  <c:v>0.20269313177039447</c:v>
                </c:pt>
                <c:pt idx="1994">
                  <c:v>0.20271061109321731</c:v>
                </c:pt>
                <c:pt idx="1995">
                  <c:v>0.20272806374549801</c:v>
                </c:pt>
                <c:pt idx="1996">
                  <c:v>0.20274548974530604</c:v>
                </c:pt>
                <c:pt idx="1997">
                  <c:v>0.20276288911069157</c:v>
                </c:pt>
                <c:pt idx="1998">
                  <c:v>0.20278026185968617</c:v>
                </c:pt>
                <c:pt idx="1999">
                  <c:v>0.20279760801030375</c:v>
                </c:pt>
                <c:pt idx="2000">
                  <c:v>0.20281492758053893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41-4931-8352-741ECBDAAAA3}"/>
            </c:ext>
          </c:extLst>
        </c:ser>
        <c:dLbls/>
        <c:marker val="1"/>
        <c:axId val="118110848"/>
        <c:axId val="118514432"/>
      </c:lineChart>
      <c:catAx>
        <c:axId val="118110848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/>
                  <a:t>PD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0%" sourceLinked="0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18514432"/>
        <c:crosses val="autoZero"/>
        <c:auto val="1"/>
        <c:lblAlgn val="ctr"/>
        <c:lblOffset val="100"/>
        <c:tickLblSkip val="100"/>
      </c:catAx>
      <c:valAx>
        <c:axId val="11851443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/>
                  <a:t>Capital charge</a:t>
                </a:r>
              </a:p>
            </c:rich>
          </c:tx>
          <c:layout>
            <c:manualLayout>
              <c:xMode val="edge"/>
              <c:yMode val="edge"/>
              <c:x val="1.1060866648726863E-2"/>
              <c:y val="0.33383191442155002"/>
            </c:manualLayout>
          </c:layout>
          <c:spPr>
            <a:noFill/>
            <a:ln>
              <a:noFill/>
            </a:ln>
            <a:effectLst/>
          </c:spPr>
        </c:title>
        <c:numFmt formatCode="0.0%" sourceLinked="0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en-US"/>
          </a:p>
        </c:txPr>
        <c:crossAx val="118110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rebuchet MS" panose="020B0603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352425</xdr:colOff>
      <xdr:row>15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8A572D5-FA88-4FDF-8D79-E5A83C0C7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277225" cy="280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20</xdr:col>
      <xdr:colOff>0</xdr:colOff>
      <xdr:row>51</xdr:row>
      <xdr:rowOff>64008</xdr:rowOff>
    </xdr:to>
    <xdr:pic>
      <xdr:nvPicPr>
        <xdr:cNvPr id="3" name="Picture 2" descr="Image result for basel iv">
          <a:extLst>
            <a:ext uri="{FF2B5EF4-FFF2-40B4-BE49-F238E27FC236}">
              <a16:creationId xmlns:a16="http://schemas.microsoft.com/office/drawing/2014/main" xmlns="" id="{633E9744-F636-4A16-9B5C-7E054E12AA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108960"/>
          <a:ext cx="12192000" cy="62819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12</xdr:col>
      <xdr:colOff>439271</xdr:colOff>
      <xdr:row>75</xdr:row>
      <xdr:rowOff>138716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CAA5F3E5-B88F-4ABE-9554-6552213E0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9692640"/>
          <a:ext cx="7754471" cy="41620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20</xdr:col>
      <xdr:colOff>313765</xdr:colOff>
      <xdr:row>107</xdr:row>
      <xdr:rowOff>164734</xdr:rowOff>
    </xdr:to>
    <xdr:pic>
      <xdr:nvPicPr>
        <xdr:cNvPr id="5" name="Picture 4">
          <a:extLst>
            <a:ext uri="{FF2B5EF4-FFF2-40B4-BE49-F238E27FC236}">
              <a16:creationId xmlns="" xmlns:r="http://schemas.openxmlformats.org/officeDocument/2006/relationships" xmlns:p="http://schemas.openxmlformats.org/presentationml/2006/main" xmlns:a16="http://schemas.microsoft.com/office/drawing/2014/main" xmlns:lc="http://schemas.openxmlformats.org/drawingml/2006/lockedCanvas" id="{33AD5855-D3C7-4BE0-A60A-EBE680D7D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4859000"/>
          <a:ext cx="12192000" cy="57004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426077</xdr:colOff>
      <xdr:row>27</xdr:row>
      <xdr:rowOff>163489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2400300"/>
          <a:ext cx="5142857" cy="2723809"/>
        </a:xfrm>
        <a:prstGeom prst="rect">
          <a:avLst/>
        </a:prstGeom>
      </xdr:spPr>
    </xdr:pic>
    <xdr:clientData/>
  </xdr:twoCellAnchor>
  <xdr:twoCellAnchor editAs="oneCell">
    <xdr:from>
      <xdr:col>9</xdr:col>
      <xdr:colOff>30481</xdr:colOff>
      <xdr:row>4</xdr:row>
      <xdr:rowOff>60960</xdr:rowOff>
    </xdr:from>
    <xdr:to>
      <xdr:col>18</xdr:col>
      <xdr:colOff>35971</xdr:colOff>
      <xdr:row>18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76061" y="807720"/>
          <a:ext cx="5491890" cy="25679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334108</xdr:colOff>
      <xdr:row>12</xdr:row>
      <xdr:rowOff>111370</xdr:rowOff>
    </xdr:from>
    <xdr:to>
      <xdr:col>12</xdr:col>
      <xdr:colOff>51581</xdr:colOff>
      <xdr:row>13</xdr:row>
      <xdr:rowOff>104922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44408" y="2321170"/>
          <a:ext cx="2841673" cy="184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310661</xdr:colOff>
      <xdr:row>13</xdr:row>
      <xdr:rowOff>152399</xdr:rowOff>
    </xdr:from>
    <xdr:to>
      <xdr:col>12</xdr:col>
      <xdr:colOff>134814</xdr:colOff>
      <xdr:row>14</xdr:row>
      <xdr:rowOff>145951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20961" y="2552699"/>
          <a:ext cx="2948353" cy="176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316522</xdr:colOff>
      <xdr:row>14</xdr:row>
      <xdr:rowOff>175846</xdr:rowOff>
    </xdr:from>
    <xdr:to>
      <xdr:col>12</xdr:col>
      <xdr:colOff>356381</xdr:colOff>
      <xdr:row>15</xdr:row>
      <xdr:rowOff>169399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26822" y="2759026"/>
          <a:ext cx="3164059" cy="176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322385</xdr:colOff>
      <xdr:row>16</xdr:row>
      <xdr:rowOff>41031</xdr:rowOff>
    </xdr:from>
    <xdr:to>
      <xdr:col>16</xdr:col>
      <xdr:colOff>55685</xdr:colOff>
      <xdr:row>17</xdr:row>
      <xdr:rowOff>34583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532685" y="2989971"/>
          <a:ext cx="5295900" cy="176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228600</xdr:colOff>
      <xdr:row>18</xdr:row>
      <xdr:rowOff>11723</xdr:rowOff>
    </xdr:from>
    <xdr:to>
      <xdr:col>4</xdr:col>
      <xdr:colOff>275493</xdr:colOff>
      <xdr:row>18</xdr:row>
      <xdr:rowOff>186983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82340" y="3326423"/>
          <a:ext cx="999393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419051</xdr:colOff>
      <xdr:row>17</xdr:row>
      <xdr:rowOff>42635</xdr:rowOff>
    </xdr:from>
    <xdr:to>
      <xdr:col>11</xdr:col>
      <xdr:colOff>160544</xdr:colOff>
      <xdr:row>25</xdr:row>
      <xdr:rowOff>175644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25291" y="3174455"/>
          <a:ext cx="4260153" cy="1603669"/>
        </a:xfrm>
        <a:prstGeom prst="rect">
          <a:avLst/>
        </a:prstGeom>
      </xdr:spPr>
    </xdr:pic>
    <xdr:clientData/>
  </xdr:twoCellAnchor>
  <xdr:twoCellAnchor>
    <xdr:from>
      <xdr:col>4</xdr:col>
      <xdr:colOff>589722</xdr:colOff>
      <xdr:row>39</xdr:row>
      <xdr:rowOff>11723</xdr:rowOff>
    </xdr:from>
    <xdr:to>
      <xdr:col>12</xdr:col>
      <xdr:colOff>115169</xdr:colOff>
      <xdr:row>40</xdr:row>
      <xdr:rowOff>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95962" y="7075463"/>
          <a:ext cx="4653707" cy="171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530086</xdr:colOff>
      <xdr:row>40</xdr:row>
      <xdr:rowOff>112644</xdr:rowOff>
    </xdr:from>
    <xdr:to>
      <xdr:col>11</xdr:col>
      <xdr:colOff>170240</xdr:colOff>
      <xdr:row>42</xdr:row>
      <xdr:rowOff>173115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736326" y="7359264"/>
          <a:ext cx="4158814" cy="42623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281489</xdr:colOff>
      <xdr:row>25</xdr:row>
      <xdr:rowOff>121920</xdr:rowOff>
    </xdr:to>
    <xdr:pic>
      <xdr:nvPicPr>
        <xdr:cNvPr id="2" name="Picture 1" descr="File:Operational Risk Events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74869" cy="469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236221</xdr:colOff>
      <xdr:row>0</xdr:row>
      <xdr:rowOff>160021</xdr:rowOff>
    </xdr:from>
    <xdr:to>
      <xdr:col>9</xdr:col>
      <xdr:colOff>345053</xdr:colOff>
      <xdr:row>16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6221" y="160021"/>
          <a:ext cx="5595232" cy="2842259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</xdr:colOff>
      <xdr:row>21</xdr:row>
      <xdr:rowOff>99060</xdr:rowOff>
    </xdr:from>
    <xdr:to>
      <xdr:col>13</xdr:col>
      <xdr:colOff>414340</xdr:colOff>
      <xdr:row>34</xdr:row>
      <xdr:rowOff>45429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9140" y="4671060"/>
          <a:ext cx="7600000" cy="2323809"/>
        </a:xfrm>
        <a:prstGeom prst="rect">
          <a:avLst/>
        </a:prstGeom>
      </xdr:spPr>
    </xdr:pic>
    <xdr:clientData/>
  </xdr:twoCellAnchor>
  <xdr:twoCellAnchor editAs="oneCell">
    <xdr:from>
      <xdr:col>10</xdr:col>
      <xdr:colOff>265275</xdr:colOff>
      <xdr:row>1</xdr:row>
      <xdr:rowOff>68580</xdr:rowOff>
    </xdr:from>
    <xdr:to>
      <xdr:col>20</xdr:col>
      <xdr:colOff>373380</xdr:colOff>
      <xdr:row>18</xdr:row>
      <xdr:rowOff>15734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361275" y="251460"/>
          <a:ext cx="6204105" cy="30561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6</xdr:col>
      <xdr:colOff>191366</xdr:colOff>
      <xdr:row>78</xdr:row>
      <xdr:rowOff>105318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4191000"/>
          <a:ext cx="8314286" cy="10895238"/>
        </a:xfrm>
        <a:prstGeom prst="rect">
          <a:avLst/>
        </a:prstGeom>
      </xdr:spPr>
    </xdr:pic>
    <xdr:clientData/>
  </xdr:twoCellAnchor>
  <xdr:twoCellAnchor editAs="oneCell">
    <xdr:from>
      <xdr:col>1</xdr:col>
      <xdr:colOff>220980</xdr:colOff>
      <xdr:row>79</xdr:row>
      <xdr:rowOff>137160</xdr:rowOff>
    </xdr:from>
    <xdr:to>
      <xdr:col>5</xdr:col>
      <xdr:colOff>1056290</xdr:colOff>
      <xdr:row>126</xdr:row>
      <xdr:rowOff>160848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0580" y="15300960"/>
          <a:ext cx="7876190" cy="86190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110987</xdr:colOff>
      <xdr:row>0</xdr:row>
      <xdr:rowOff>172278</xdr:rowOff>
    </xdr:from>
    <xdr:to>
      <xdr:col>10</xdr:col>
      <xdr:colOff>862417</xdr:colOff>
      <xdr:row>11</xdr:row>
      <xdr:rowOff>53009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96447" y="172278"/>
          <a:ext cx="5132930" cy="23191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79513</xdr:colOff>
      <xdr:row>0</xdr:row>
      <xdr:rowOff>111442</xdr:rowOff>
    </xdr:from>
    <xdr:to>
      <xdr:col>10</xdr:col>
      <xdr:colOff>344556</xdr:colOff>
      <xdr:row>12</xdr:row>
      <xdr:rowOff>139798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34493" y="111442"/>
          <a:ext cx="4646543" cy="27182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247650</xdr:colOff>
      <xdr:row>14</xdr:row>
      <xdr:rowOff>76200</xdr:rowOff>
    </xdr:from>
    <xdr:to>
      <xdr:col>27</xdr:col>
      <xdr:colOff>314326</xdr:colOff>
      <xdr:row>22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EBC66D10-D130-44F8-95E2-9C77B117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093190" y="2887980"/>
          <a:ext cx="8189596" cy="141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10</xdr:col>
      <xdr:colOff>1143000</xdr:colOff>
      <xdr:row>26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200025</xdr:colOff>
      <xdr:row>1</xdr:row>
      <xdr:rowOff>219075</xdr:rowOff>
    </xdr:from>
    <xdr:to>
      <xdr:col>33</xdr:col>
      <xdr:colOff>72309</xdr:colOff>
      <xdr:row>19</xdr:row>
      <xdr:rowOff>102870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FFD9F77-86ED-49C3-97F4-1F0A318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88865" y="371475"/>
          <a:ext cx="9244884" cy="3594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312420</xdr:colOff>
      <xdr:row>28</xdr:row>
      <xdr:rowOff>137392</xdr:rowOff>
    </xdr:to>
    <xdr:pic>
      <xdr:nvPicPr>
        <xdr:cNvPr id="2" name="Picture 1" descr="Foundation and advanced approaches differ primary in terms of inputs that are provided by banks or supervisors: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18020" cy="5258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220980</xdr:colOff>
      <xdr:row>7</xdr:row>
      <xdr:rowOff>106680</xdr:rowOff>
    </xdr:from>
    <xdr:to>
      <xdr:col>24</xdr:col>
      <xdr:colOff>477132</xdr:colOff>
      <xdr:row>23</xdr:row>
      <xdr:rowOff>104409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26580" y="1386840"/>
          <a:ext cx="8180952" cy="29238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533399</xdr:colOff>
      <xdr:row>1</xdr:row>
      <xdr:rowOff>137160</xdr:rowOff>
    </xdr:from>
    <xdr:to>
      <xdr:col>17</xdr:col>
      <xdr:colOff>394606</xdr:colOff>
      <xdr:row>17</xdr:row>
      <xdr:rowOff>175260</xdr:rowOff>
    </xdr:to>
    <xdr:pic>
      <xdr:nvPicPr>
        <xdr:cNvPr id="2" name="Picture 1" descr="Estimating probabilities of default of different firms and the statistical  tests | Journal of Global Entrepreneurship Research | Full Tex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124699" y="320040"/>
          <a:ext cx="5347607" cy="2994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53:I79"/>
  <sheetViews>
    <sheetView zoomScale="85" zoomScaleNormal="85" workbookViewId="0">
      <selection activeCell="U13" sqref="U13"/>
    </sheetView>
  </sheetViews>
  <sheetFormatPr defaultColWidth="8.85546875" defaultRowHeight="15"/>
  <cols>
    <col min="1" max="16384" width="8.85546875" style="1"/>
  </cols>
  <sheetData>
    <row r="53" spans="9:9">
      <c r="I53" s="1" t="s">
        <v>0</v>
      </c>
    </row>
    <row r="79" spans="1:1" ht="15.75">
      <c r="A79" s="209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B2:J11"/>
  <sheetViews>
    <sheetView workbookViewId="0">
      <selection activeCell="I24" sqref="I24"/>
    </sheetView>
  </sheetViews>
  <sheetFormatPr defaultColWidth="8.85546875" defaultRowHeight="15"/>
  <cols>
    <col min="1" max="5" width="8.85546875" style="1"/>
    <col min="6" max="6" width="27.7109375" style="1" bestFit="1" customWidth="1"/>
    <col min="7" max="7" width="15.140625" style="1" bestFit="1" customWidth="1"/>
    <col min="8" max="16384" width="8.85546875" style="1"/>
  </cols>
  <sheetData>
    <row r="2" spans="2:10">
      <c r="B2" s="2" t="s">
        <v>148</v>
      </c>
    </row>
    <row r="3" spans="2:10" ht="15.75" thickBot="1"/>
    <row r="4" spans="2:10" ht="15.75" thickBot="1">
      <c r="B4" s="122" t="s">
        <v>4</v>
      </c>
      <c r="C4" s="123" t="s">
        <v>149</v>
      </c>
      <c r="F4" s="124" t="s">
        <v>150</v>
      </c>
      <c r="G4" s="125">
        <v>1000000</v>
      </c>
      <c r="J4"/>
    </row>
    <row r="5" spans="2:10" ht="15.75" thickTop="1">
      <c r="B5" s="126" t="s">
        <v>151</v>
      </c>
      <c r="C5" s="127">
        <v>0.81</v>
      </c>
      <c r="F5" s="124" t="s">
        <v>152</v>
      </c>
      <c r="G5" s="125">
        <v>500000</v>
      </c>
    </row>
    <row r="6" spans="2:10">
      <c r="B6" s="126" t="s">
        <v>153</v>
      </c>
      <c r="C6" s="127">
        <v>0.78</v>
      </c>
      <c r="F6" s="124"/>
      <c r="G6" s="128"/>
    </row>
    <row r="7" spans="2:10">
      <c r="B7" s="126" t="s">
        <v>154</v>
      </c>
      <c r="C7" s="127">
        <v>0.73</v>
      </c>
      <c r="F7" s="124" t="s">
        <v>4</v>
      </c>
      <c r="G7" s="129" t="s">
        <v>155</v>
      </c>
    </row>
    <row r="8" spans="2:10">
      <c r="B8" s="126" t="s">
        <v>155</v>
      </c>
      <c r="C8" s="127">
        <v>0.69</v>
      </c>
      <c r="F8" s="2"/>
    </row>
    <row r="9" spans="2:10">
      <c r="B9" s="126" t="s">
        <v>131</v>
      </c>
      <c r="C9" s="127">
        <v>0.62</v>
      </c>
      <c r="F9" s="2" t="s">
        <v>149</v>
      </c>
      <c r="G9" s="130"/>
    </row>
    <row r="10" spans="2:10">
      <c r="B10" s="126" t="s">
        <v>156</v>
      </c>
      <c r="C10" s="127">
        <v>0.55000000000000004</v>
      </c>
      <c r="F10" s="2" t="s">
        <v>113</v>
      </c>
      <c r="G10" s="131"/>
    </row>
    <row r="11" spans="2:10" ht="15.75" thickBot="1">
      <c r="B11" s="132" t="s">
        <v>157</v>
      </c>
      <c r="C11" s="133">
        <v>0.45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B1:L20"/>
  <sheetViews>
    <sheetView workbookViewId="0">
      <selection activeCell="I24" sqref="I24"/>
    </sheetView>
  </sheetViews>
  <sheetFormatPr defaultColWidth="8.85546875" defaultRowHeight="15"/>
  <cols>
    <col min="1" max="1" width="8.85546875" style="1"/>
    <col min="2" max="2" width="20.7109375" style="1" bestFit="1" customWidth="1"/>
    <col min="3" max="4" width="8.85546875" style="1"/>
    <col min="5" max="5" width="9.5703125" style="1" bestFit="1" customWidth="1"/>
    <col min="6" max="6" width="11.7109375" style="1" bestFit="1" customWidth="1"/>
    <col min="7" max="7" width="9.140625" style="1" bestFit="1" customWidth="1"/>
    <col min="8" max="16384" width="8.85546875" style="1"/>
  </cols>
  <sheetData>
    <row r="1" spans="2:7" ht="15.75" thickBot="1">
      <c r="F1" s="2" t="s">
        <v>158</v>
      </c>
      <c r="G1" s="2" t="s">
        <v>159</v>
      </c>
    </row>
    <row r="2" spans="2:7">
      <c r="B2" s="134" t="s">
        <v>160</v>
      </c>
      <c r="C2" s="135">
        <v>19.57</v>
      </c>
      <c r="E2" s="134" t="s">
        <v>161</v>
      </c>
      <c r="F2" s="136">
        <v>5</v>
      </c>
      <c r="G2" s="135">
        <v>8.3800000000000008</v>
      </c>
    </row>
    <row r="3" spans="2:7">
      <c r="B3" s="137" t="s">
        <v>162</v>
      </c>
      <c r="C3" s="127">
        <v>0.06</v>
      </c>
      <c r="E3" s="137" t="s">
        <v>163</v>
      </c>
      <c r="F3" s="138">
        <v>15</v>
      </c>
      <c r="G3" s="139">
        <v>20.38</v>
      </c>
    </row>
    <row r="4" spans="2:7" ht="15.75" thickBot="1">
      <c r="B4" s="137" t="s">
        <v>164</v>
      </c>
      <c r="C4" s="139">
        <v>1</v>
      </c>
      <c r="E4" s="140" t="s">
        <v>158</v>
      </c>
      <c r="F4" s="141">
        <f>+F2+0.5*F3</f>
        <v>12.5</v>
      </c>
      <c r="G4" s="142"/>
    </row>
    <row r="5" spans="2:7" ht="15.75" thickBot="1">
      <c r="B5" s="140" t="s">
        <v>165</v>
      </c>
      <c r="C5" s="143">
        <v>0.44700000000000001</v>
      </c>
    </row>
    <row r="6" spans="2:7">
      <c r="C6" s="2"/>
    </row>
    <row r="7" spans="2:7">
      <c r="B7" s="2" t="s">
        <v>166</v>
      </c>
    </row>
    <row r="8" spans="2:7">
      <c r="B8" s="2" t="s">
        <v>167</v>
      </c>
      <c r="C8" s="144"/>
    </row>
    <row r="9" spans="2:7">
      <c r="B9" s="2" t="s">
        <v>168</v>
      </c>
      <c r="C9" s="145"/>
    </row>
    <row r="10" spans="2:7">
      <c r="B10" s="2" t="s">
        <v>169</v>
      </c>
      <c r="C10" s="145"/>
    </row>
    <row r="11" spans="2:7">
      <c r="B11" s="2" t="s">
        <v>144</v>
      </c>
      <c r="C11" s="146"/>
    </row>
    <row r="14" spans="2:7">
      <c r="F14"/>
    </row>
    <row r="20" spans="12:12">
      <c r="L20" s="1" t="s">
        <v>170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/>
  </sheetPr>
  <dimension ref="A1:R48"/>
  <sheetViews>
    <sheetView zoomScale="115" zoomScaleNormal="115" workbookViewId="0"/>
  </sheetViews>
  <sheetFormatPr defaultColWidth="8.85546875" defaultRowHeight="15"/>
  <cols>
    <col min="1" max="1" width="23.42578125" style="147" customWidth="1"/>
    <col min="2" max="2" width="5.5703125" style="147" customWidth="1"/>
    <col min="3" max="3" width="18.42578125" style="147" customWidth="1"/>
    <col min="4" max="4" width="13.85546875" style="147" customWidth="1"/>
    <col min="5" max="5" width="13.5703125" style="147" customWidth="1"/>
    <col min="6" max="6" width="12.7109375" style="147" bestFit="1" customWidth="1"/>
    <col min="7" max="7" width="3" style="147" customWidth="1"/>
    <col min="8" max="8" width="10" style="147" bestFit="1" customWidth="1"/>
    <col min="9" max="17" width="8.85546875" style="147"/>
    <col min="18" max="18" width="1.28515625" style="147" customWidth="1"/>
    <col min="19" max="16384" width="8.85546875" style="147"/>
  </cols>
  <sheetData>
    <row r="1" spans="1:17" ht="15.75" thickBot="1">
      <c r="C1" s="148">
        <v>2019</v>
      </c>
      <c r="D1" s="148">
        <v>2018</v>
      </c>
      <c r="E1" s="148">
        <v>2017</v>
      </c>
      <c r="F1" s="149" t="s">
        <v>171</v>
      </c>
    </row>
    <row r="2" spans="1:17">
      <c r="A2" s="150" t="s">
        <v>172</v>
      </c>
      <c r="B2" s="151" t="s">
        <v>173</v>
      </c>
      <c r="C2" s="152">
        <v>1922822</v>
      </c>
      <c r="D2" s="152">
        <v>1839346</v>
      </c>
      <c r="E2" s="152">
        <v>1726120</v>
      </c>
      <c r="F2" s="153">
        <f>+SUM(C2:E2)/3</f>
        <v>1829429.3333333333</v>
      </c>
      <c r="H2" s="154" t="s">
        <v>174</v>
      </c>
      <c r="I2" s="155" t="s">
        <v>175</v>
      </c>
      <c r="J2" s="156"/>
      <c r="K2" s="156"/>
      <c r="L2" s="156"/>
      <c r="M2" s="156"/>
    </row>
    <row r="3" spans="1:17">
      <c r="A3" s="157" t="s">
        <v>176</v>
      </c>
      <c r="B3" s="158" t="s">
        <v>177</v>
      </c>
      <c r="C3" s="159">
        <v>54695</v>
      </c>
      <c r="D3" s="159">
        <v>49609</v>
      </c>
      <c r="E3" s="159">
        <v>40995</v>
      </c>
      <c r="F3" s="160">
        <f t="shared" ref="F3:F12" si="0">+SUM(C3:E3)/3</f>
        <v>48433</v>
      </c>
    </row>
    <row r="4" spans="1:17">
      <c r="A4" s="157" t="s">
        <v>178</v>
      </c>
      <c r="B4" s="158" t="s">
        <v>179</v>
      </c>
      <c r="C4" s="159">
        <v>24233</v>
      </c>
      <c r="D4" s="159">
        <v>19120</v>
      </c>
      <c r="E4" s="159">
        <v>12819</v>
      </c>
      <c r="F4" s="160">
        <f t="shared" si="0"/>
        <v>18724</v>
      </c>
      <c r="H4" s="154" t="s">
        <v>180</v>
      </c>
      <c r="I4" s="155" t="s">
        <v>181</v>
      </c>
      <c r="J4" s="156"/>
      <c r="K4" s="156"/>
      <c r="L4" s="156"/>
      <c r="M4" s="156"/>
      <c r="N4" s="156"/>
      <c r="O4" s="156"/>
      <c r="P4" s="156"/>
      <c r="Q4" s="156"/>
    </row>
    <row r="5" spans="1:17">
      <c r="A5" s="157" t="s">
        <v>182</v>
      </c>
      <c r="B5" s="158" t="s">
        <v>183</v>
      </c>
      <c r="C5" s="159">
        <v>2369</v>
      </c>
      <c r="D5" s="159">
        <v>1702</v>
      </c>
      <c r="E5" s="159">
        <v>2225</v>
      </c>
      <c r="F5" s="160">
        <f t="shared" si="0"/>
        <v>2098.6666666666665</v>
      </c>
    </row>
    <row r="6" spans="1:17">
      <c r="A6" s="161" t="s">
        <v>184</v>
      </c>
      <c r="B6" s="162" t="s">
        <v>185</v>
      </c>
      <c r="C6" s="159">
        <v>15439</v>
      </c>
      <c r="D6" s="159">
        <v>16044</v>
      </c>
      <c r="E6" s="159">
        <v>15853</v>
      </c>
      <c r="F6" s="160">
        <f t="shared" si="0"/>
        <v>15778.666666666666</v>
      </c>
      <c r="H6" s="154" t="s">
        <v>186</v>
      </c>
      <c r="I6" s="155" t="s">
        <v>187</v>
      </c>
      <c r="J6" s="156"/>
      <c r="K6" s="156"/>
      <c r="L6" s="156"/>
      <c r="M6" s="156"/>
      <c r="N6" s="156"/>
    </row>
    <row r="7" spans="1:17">
      <c r="A7" s="161" t="s">
        <v>188</v>
      </c>
      <c r="B7" s="162" t="s">
        <v>189</v>
      </c>
      <c r="C7" s="159">
        <v>3416</v>
      </c>
      <c r="D7" s="159">
        <v>3424</v>
      </c>
      <c r="E7" s="159">
        <v>3024</v>
      </c>
      <c r="F7" s="160">
        <f t="shared" si="0"/>
        <v>3288</v>
      </c>
    </row>
    <row r="8" spans="1:17">
      <c r="A8" s="157" t="s">
        <v>190</v>
      </c>
      <c r="B8" s="158" t="s">
        <v>191</v>
      </c>
      <c r="C8" s="159">
        <v>2957</v>
      </c>
      <c r="D8" s="159">
        <v>960</v>
      </c>
      <c r="E8" s="159">
        <v>443</v>
      </c>
      <c r="F8" s="160">
        <f t="shared" si="0"/>
        <v>1453.3333333333333</v>
      </c>
      <c r="H8" s="154" t="s">
        <v>192</v>
      </c>
      <c r="I8" s="155" t="s">
        <v>193</v>
      </c>
      <c r="J8" s="156"/>
      <c r="K8" s="156"/>
      <c r="L8" s="156"/>
      <c r="M8" s="156"/>
    </row>
    <row r="9" spans="1:17">
      <c r="A9" s="157" t="s">
        <v>194</v>
      </c>
      <c r="B9" s="158" t="s">
        <v>195</v>
      </c>
      <c r="C9" s="163" t="s">
        <v>196</v>
      </c>
      <c r="D9" s="163" t="s">
        <v>196</v>
      </c>
      <c r="E9" s="163" t="s">
        <v>196</v>
      </c>
      <c r="F9" s="164" t="s">
        <v>196</v>
      </c>
    </row>
    <row r="10" spans="1:17">
      <c r="A10" s="161" t="s">
        <v>197</v>
      </c>
      <c r="B10" s="162" t="s">
        <v>198</v>
      </c>
      <c r="C10" s="159">
        <v>10231</v>
      </c>
      <c r="D10" s="159">
        <v>9531</v>
      </c>
      <c r="E10" s="159">
        <v>8426</v>
      </c>
      <c r="F10" s="160">
        <f t="shared" si="0"/>
        <v>9396</v>
      </c>
      <c r="H10" s="154" t="s">
        <v>199</v>
      </c>
      <c r="I10" s="155" t="s">
        <v>200</v>
      </c>
      <c r="J10" s="156"/>
      <c r="K10" s="156"/>
      <c r="L10" s="156"/>
      <c r="M10" s="156"/>
    </row>
    <row r="11" spans="1:17">
      <c r="A11" s="161" t="s">
        <v>201</v>
      </c>
      <c r="B11" s="162" t="s">
        <v>202</v>
      </c>
      <c r="C11" s="159">
        <f>+C12-C10</f>
        <v>-1523</v>
      </c>
      <c r="D11" s="159">
        <f t="shared" ref="D11:E11" si="1">+D12-D10</f>
        <v>5494</v>
      </c>
      <c r="E11" s="159">
        <f t="shared" si="1"/>
        <v>3453</v>
      </c>
      <c r="F11" s="160">
        <f t="shared" si="0"/>
        <v>2474.6666666666665</v>
      </c>
    </row>
    <row r="12" spans="1:17" ht="15.75" thickBot="1">
      <c r="A12" s="165" t="s">
        <v>203</v>
      </c>
      <c r="B12" s="166"/>
      <c r="C12" s="167">
        <v>8708</v>
      </c>
      <c r="D12" s="167">
        <v>15025</v>
      </c>
      <c r="E12" s="167">
        <v>11879</v>
      </c>
      <c r="F12" s="168">
        <f t="shared" si="0"/>
        <v>11870.666666666666</v>
      </c>
      <c r="H12" s="154" t="s">
        <v>204</v>
      </c>
      <c r="I12" s="155" t="s">
        <v>205</v>
      </c>
      <c r="J12" s="156"/>
      <c r="K12" s="156"/>
      <c r="L12" s="156"/>
      <c r="M12" s="156"/>
    </row>
    <row r="13" spans="1:17" ht="15.75" thickBot="1"/>
    <row r="14" spans="1:17">
      <c r="A14" s="169" t="s">
        <v>206</v>
      </c>
      <c r="B14" s="170"/>
      <c r="C14" s="153">
        <f>+MIN(F2*0.035,ABS(F3-F4))+F5</f>
        <v>31807.666666666668</v>
      </c>
      <c r="D14" s="147" t="s">
        <v>207</v>
      </c>
    </row>
    <row r="15" spans="1:17">
      <c r="A15" s="171" t="s">
        <v>208</v>
      </c>
      <c r="B15" s="172"/>
      <c r="C15" s="160">
        <f>+ABS(F10+F11)</f>
        <v>11870.666666666666</v>
      </c>
      <c r="D15" s="147" t="s">
        <v>209</v>
      </c>
    </row>
    <row r="16" spans="1:17">
      <c r="A16" s="171" t="s">
        <v>210</v>
      </c>
      <c r="B16" s="172"/>
      <c r="C16" s="160">
        <f>+C14+C15+MAX(F6,F7)+F8</f>
        <v>60910.333333333336</v>
      </c>
      <c r="D16" s="3" t="s">
        <v>211</v>
      </c>
    </row>
    <row r="17" spans="1:18">
      <c r="A17" s="171" t="s">
        <v>212</v>
      </c>
      <c r="B17" s="172"/>
      <c r="C17" s="160">
        <f>+F8+MAX(ABS(F6-F7),MIN(MAX(F6,F7),0.45*C16+0.1*MAX(F6,F7)))</f>
        <v>17232</v>
      </c>
      <c r="D17" s="147" t="s">
        <v>213</v>
      </c>
    </row>
    <row r="18" spans="1:18">
      <c r="A18" s="173"/>
      <c r="B18" s="172"/>
      <c r="C18" s="174"/>
      <c r="H18" s="3"/>
    </row>
    <row r="19" spans="1:18" ht="15.75" thickBot="1">
      <c r="A19" s="175" t="s">
        <v>214</v>
      </c>
      <c r="B19" s="176"/>
      <c r="C19" s="168">
        <f>+C14+C17+C15</f>
        <v>60910.333333333336</v>
      </c>
      <c r="E19" s="3"/>
    </row>
    <row r="20" spans="1:18">
      <c r="A20" s="177" t="s">
        <v>215</v>
      </c>
    </row>
    <row r="21" spans="1:18">
      <c r="A21" s="177"/>
    </row>
    <row r="22" spans="1:18">
      <c r="A22" s="177"/>
    </row>
    <row r="23" spans="1:18">
      <c r="A23" s="177"/>
    </row>
    <row r="24" spans="1:18">
      <c r="A24" s="177"/>
    </row>
    <row r="25" spans="1:18">
      <c r="A25" s="177"/>
    </row>
    <row r="26" spans="1:18">
      <c r="A26" s="177"/>
    </row>
    <row r="27" spans="1:18" ht="6.6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</row>
    <row r="28" spans="1:18">
      <c r="A28" s="179"/>
      <c r="B28" s="179"/>
      <c r="C28" s="179"/>
      <c r="D28" s="180" t="s">
        <v>216</v>
      </c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8"/>
    </row>
    <row r="29" spans="1:18">
      <c r="A29" s="179" t="s">
        <v>217</v>
      </c>
      <c r="B29" s="181" t="s">
        <v>218</v>
      </c>
      <c r="C29" s="179"/>
      <c r="D29" s="182"/>
      <c r="E29" s="181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8"/>
    </row>
    <row r="30" spans="1:18">
      <c r="A30" s="179" t="s">
        <v>219</v>
      </c>
      <c r="B30" s="181" t="s">
        <v>220</v>
      </c>
      <c r="C30" s="179"/>
      <c r="D30" s="183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8"/>
    </row>
    <row r="31" spans="1:18">
      <c r="A31" s="179" t="s">
        <v>221</v>
      </c>
      <c r="B31" s="181" t="s">
        <v>222</v>
      </c>
      <c r="C31" s="179"/>
      <c r="D31" s="183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8"/>
    </row>
    <row r="32" spans="1:18">
      <c r="A32" s="179" t="s">
        <v>223</v>
      </c>
      <c r="B32" s="181" t="s">
        <v>224</v>
      </c>
      <c r="C32" s="179"/>
      <c r="D32" s="183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8"/>
    </row>
    <row r="33" spans="1:18">
      <c r="A33" s="179" t="s">
        <v>225</v>
      </c>
      <c r="B33" s="181" t="s">
        <v>226</v>
      </c>
      <c r="C33" s="179"/>
      <c r="D33" s="182">
        <f>6340+230*(C19-30)</f>
        <v>14008816.666666668</v>
      </c>
      <c r="E33" s="184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8"/>
    </row>
    <row r="34" spans="1:18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8"/>
    </row>
    <row r="35" spans="1:18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8"/>
    </row>
    <row r="36" spans="1:18">
      <c r="A36" s="185" t="s">
        <v>227</v>
      </c>
      <c r="B36" s="179"/>
      <c r="C36" s="179">
        <v>179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8"/>
    </row>
    <row r="37" spans="1:18">
      <c r="A37" s="185" t="s">
        <v>228</v>
      </c>
      <c r="B37" s="179"/>
      <c r="C37" s="179">
        <f>+C36+10</f>
        <v>189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8"/>
    </row>
    <row r="38" spans="1:18">
      <c r="A38" s="185" t="s">
        <v>229</v>
      </c>
      <c r="B38" s="179"/>
      <c r="C38" s="179">
        <f>+C36+100</f>
        <v>279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8"/>
    </row>
    <row r="39" spans="1:18">
      <c r="A39" s="185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8"/>
    </row>
    <row r="40" spans="1:18">
      <c r="A40" s="185" t="s">
        <v>230</v>
      </c>
      <c r="B40" s="179"/>
      <c r="C40" s="179"/>
      <c r="D40" s="182">
        <f>7*C36+7*C37+5*C38</f>
        <v>3971</v>
      </c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8"/>
    </row>
    <row r="41" spans="1:18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8"/>
    </row>
    <row r="42" spans="1:18">
      <c r="A42" s="185" t="s">
        <v>231</v>
      </c>
      <c r="B42" s="179" t="s">
        <v>232</v>
      </c>
      <c r="C42" s="179"/>
      <c r="D42" s="186">
        <f>+LN(EXP(1)-1+D40/D33)</f>
        <v>0.54148981065125212</v>
      </c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8"/>
    </row>
    <row r="43" spans="1:18">
      <c r="A43" s="185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8"/>
    </row>
    <row r="44" spans="1:18" ht="6.6" customHeight="1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</row>
    <row r="46" spans="1:18">
      <c r="A46" s="183" t="s">
        <v>233</v>
      </c>
      <c r="B46" s="187"/>
      <c r="C46" s="187"/>
      <c r="D46" s="182">
        <f>110+(D33-110)*D42/1000</f>
        <v>7695.5719204022671</v>
      </c>
      <c r="E46" s="188" t="s">
        <v>234</v>
      </c>
      <c r="G46" s="189" t="s">
        <v>235</v>
      </c>
    </row>
    <row r="48" spans="1:18">
      <c r="A48" s="147" t="s">
        <v>236</v>
      </c>
      <c r="D48" s="188">
        <f>110*C19/1000</f>
        <v>6700.1366666666672</v>
      </c>
      <c r="G48" s="147" t="s">
        <v>237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/>
  </sheetPr>
  <dimension ref="A28:E43"/>
  <sheetViews>
    <sheetView workbookViewId="0">
      <selection activeCell="I24" sqref="I24"/>
    </sheetView>
  </sheetViews>
  <sheetFormatPr defaultColWidth="8.85546875" defaultRowHeight="15"/>
  <cols>
    <col min="1" max="1" width="2.7109375" style="147" bestFit="1" customWidth="1"/>
    <col min="2" max="2" width="10.140625" style="147" bestFit="1" customWidth="1"/>
    <col min="3" max="3" width="21.7109375" style="147" bestFit="1" customWidth="1"/>
    <col min="4" max="4" width="60.5703125" style="147" bestFit="1" customWidth="1"/>
    <col min="5" max="5" width="12.5703125" style="147" bestFit="1" customWidth="1"/>
    <col min="6" max="16384" width="8.85546875" style="147"/>
  </cols>
  <sheetData>
    <row r="28" spans="1:5">
      <c r="A28" s="208" t="s">
        <v>238</v>
      </c>
      <c r="B28" s="208"/>
      <c r="C28" s="208"/>
      <c r="D28" s="208"/>
      <c r="E28" s="208"/>
    </row>
    <row r="29" spans="1:5">
      <c r="A29" s="156" t="s">
        <v>239</v>
      </c>
      <c r="B29" s="156" t="s">
        <v>240</v>
      </c>
      <c r="C29" s="156" t="s">
        <v>241</v>
      </c>
      <c r="D29" s="156" t="s">
        <v>242</v>
      </c>
      <c r="E29" s="156" t="s">
        <v>243</v>
      </c>
    </row>
    <row r="30" spans="1:5">
      <c r="A30" s="147">
        <v>1</v>
      </c>
      <c r="B30" s="190">
        <v>43749</v>
      </c>
      <c r="C30" s="147" t="s">
        <v>244</v>
      </c>
      <c r="D30" s="147" t="s">
        <v>245</v>
      </c>
      <c r="E30" s="191">
        <v>100000</v>
      </c>
    </row>
    <row r="31" spans="1:5">
      <c r="A31" s="147">
        <v>2</v>
      </c>
      <c r="B31" s="190">
        <v>43750</v>
      </c>
      <c r="C31" s="147" t="s">
        <v>244</v>
      </c>
      <c r="D31" s="147" t="s">
        <v>246</v>
      </c>
      <c r="E31" s="191">
        <v>25000</v>
      </c>
    </row>
    <row r="32" spans="1:5">
      <c r="A32" s="147">
        <v>3</v>
      </c>
      <c r="B32" s="190">
        <v>43751</v>
      </c>
      <c r="C32" s="147" t="s">
        <v>244</v>
      </c>
      <c r="D32" s="147" t="s">
        <v>247</v>
      </c>
      <c r="E32" s="191">
        <v>500000</v>
      </c>
    </row>
    <row r="33" spans="1:5">
      <c r="A33" s="147">
        <v>4</v>
      </c>
      <c r="B33" s="190">
        <v>43752</v>
      </c>
      <c r="C33" s="147" t="s">
        <v>244</v>
      </c>
      <c r="D33" s="147" t="s">
        <v>248</v>
      </c>
      <c r="E33" s="191">
        <v>200000</v>
      </c>
    </row>
    <row r="34" spans="1:5">
      <c r="A34" s="147">
        <v>5</v>
      </c>
      <c r="B34" s="190">
        <v>43753</v>
      </c>
      <c r="C34" s="147" t="s">
        <v>244</v>
      </c>
      <c r="D34" s="147" t="s">
        <v>249</v>
      </c>
      <c r="E34" s="191">
        <v>300000</v>
      </c>
    </row>
    <row r="35" spans="1:5">
      <c r="A35" s="147">
        <v>6</v>
      </c>
      <c r="B35" s="190">
        <v>43754</v>
      </c>
      <c r="C35" s="147" t="s">
        <v>250</v>
      </c>
      <c r="D35" s="147" t="s">
        <v>251</v>
      </c>
      <c r="E35" s="191">
        <v>2000000</v>
      </c>
    </row>
    <row r="36" spans="1:5">
      <c r="A36" s="147">
        <v>7</v>
      </c>
      <c r="B36" s="190">
        <v>43755</v>
      </c>
      <c r="C36" s="147" t="s">
        <v>252</v>
      </c>
      <c r="D36" s="147" t="s">
        <v>253</v>
      </c>
      <c r="E36" s="191">
        <v>5000000</v>
      </c>
    </row>
    <row r="37" spans="1:5">
      <c r="A37" s="147">
        <v>8</v>
      </c>
      <c r="B37" s="190">
        <v>43756</v>
      </c>
      <c r="C37" s="147" t="s">
        <v>254</v>
      </c>
      <c r="D37" s="147" t="s">
        <v>255</v>
      </c>
      <c r="E37" s="192" t="s">
        <v>256</v>
      </c>
    </row>
    <row r="41" spans="1:5">
      <c r="C41" s="147" t="s">
        <v>257</v>
      </c>
      <c r="D41" s="147" t="s">
        <v>258</v>
      </c>
      <c r="E41" s="147" t="s">
        <v>259</v>
      </c>
    </row>
    <row r="42" spans="1:5">
      <c r="C42" s="147" t="s">
        <v>260</v>
      </c>
      <c r="D42" s="147" t="s">
        <v>261</v>
      </c>
      <c r="E42" s="147" t="s">
        <v>262</v>
      </c>
    </row>
    <row r="43" spans="1:5">
      <c r="C43" s="147" t="s">
        <v>263</v>
      </c>
      <c r="D43" s="147" t="s">
        <v>264</v>
      </c>
      <c r="E43" s="147" t="s">
        <v>265</v>
      </c>
    </row>
  </sheetData>
  <mergeCells count="1">
    <mergeCell ref="A28:E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20"/>
  <sheetViews>
    <sheetView workbookViewId="0">
      <selection activeCell="K17" sqref="K17"/>
    </sheetView>
  </sheetViews>
  <sheetFormatPr defaultColWidth="8.85546875" defaultRowHeight="15"/>
  <cols>
    <col min="1" max="16384" width="8.85546875" style="1"/>
  </cols>
  <sheetData>
    <row r="20" spans="1:1">
      <c r="A20" s="2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2:H15"/>
  <sheetViews>
    <sheetView workbookViewId="0">
      <selection activeCell="E16" sqref="E16"/>
    </sheetView>
  </sheetViews>
  <sheetFormatPr defaultColWidth="8.85546875" defaultRowHeight="15"/>
  <cols>
    <col min="1" max="1" width="8.85546875" style="1"/>
    <col min="2" max="2" width="48.7109375" style="1" customWidth="1"/>
    <col min="3" max="3" width="27.42578125" style="1" bestFit="1" customWidth="1"/>
    <col min="4" max="4" width="8.85546875" style="1"/>
    <col min="5" max="5" width="17.5703125" style="1" bestFit="1" customWidth="1"/>
    <col min="6" max="8" width="15.7109375" style="15" customWidth="1"/>
    <col min="9" max="16384" width="8.85546875" style="1"/>
  </cols>
  <sheetData>
    <row r="2" spans="2:8">
      <c r="C2" s="3"/>
      <c r="D2" s="3"/>
      <c r="F2" s="4"/>
      <c r="G2" s="4"/>
      <c r="H2" s="4"/>
    </row>
    <row r="3" spans="2:8" ht="18.75" thickBot="1">
      <c r="B3" s="3"/>
      <c r="C3" s="3"/>
      <c r="D3" s="3"/>
      <c r="E3" s="5" t="s">
        <v>2</v>
      </c>
      <c r="F3" s="4"/>
      <c r="G3" s="4"/>
      <c r="H3" s="4"/>
    </row>
    <row r="4" spans="2:8" ht="18.75" thickBot="1">
      <c r="B4" s="5" t="s">
        <v>3</v>
      </c>
      <c r="D4" s="3"/>
      <c r="E4" s="193" t="s">
        <v>4</v>
      </c>
      <c r="F4" s="195" t="s">
        <v>5</v>
      </c>
      <c r="G4" s="196"/>
      <c r="H4" s="197"/>
    </row>
    <row r="5" spans="2:8" ht="18.75" thickBot="1">
      <c r="B5" s="6" t="s">
        <v>6</v>
      </c>
      <c r="C5" s="6" t="s">
        <v>5</v>
      </c>
      <c r="D5" s="3"/>
      <c r="E5" s="194"/>
      <c r="F5" s="7" t="s">
        <v>7</v>
      </c>
      <c r="G5" s="7" t="s">
        <v>8</v>
      </c>
      <c r="H5" s="7" t="s">
        <v>9</v>
      </c>
    </row>
    <row r="6" spans="2:8" ht="18.75" thickBot="1">
      <c r="B6" s="8" t="s">
        <v>10</v>
      </c>
      <c r="C6" s="9">
        <v>0</v>
      </c>
      <c r="D6" s="3"/>
      <c r="E6" s="8" t="s">
        <v>11</v>
      </c>
      <c r="F6" s="10">
        <v>0</v>
      </c>
      <c r="G6" s="10">
        <v>0.2</v>
      </c>
      <c r="H6" s="10">
        <v>0.2</v>
      </c>
    </row>
    <row r="7" spans="2:8" ht="18.75" thickBot="1">
      <c r="B7" s="11" t="s">
        <v>12</v>
      </c>
      <c r="C7" s="12" t="s">
        <v>13</v>
      </c>
      <c r="D7" s="3"/>
      <c r="E7" s="8" t="s">
        <v>14</v>
      </c>
      <c r="F7" s="10">
        <v>0.2</v>
      </c>
      <c r="G7" s="10">
        <v>0.5</v>
      </c>
      <c r="H7" s="10">
        <v>0.5</v>
      </c>
    </row>
    <row r="8" spans="2:8" ht="18.75" thickBot="1">
      <c r="B8" s="13" t="s">
        <v>15</v>
      </c>
      <c r="C8" s="14" t="s">
        <v>16</v>
      </c>
      <c r="D8" s="3"/>
      <c r="E8" s="8" t="s">
        <v>17</v>
      </c>
      <c r="F8" s="10">
        <v>0.5</v>
      </c>
      <c r="G8" s="10">
        <v>0.5</v>
      </c>
      <c r="H8" s="10">
        <v>1</v>
      </c>
    </row>
    <row r="9" spans="2:8" ht="18.75" thickBot="1">
      <c r="B9" s="8" t="s">
        <v>18</v>
      </c>
      <c r="C9" s="9">
        <v>0.2</v>
      </c>
      <c r="D9" s="3"/>
      <c r="E9" s="8" t="s">
        <v>19</v>
      </c>
      <c r="F9" s="10">
        <v>1</v>
      </c>
      <c r="G9" s="10">
        <v>1</v>
      </c>
      <c r="H9" s="10">
        <v>1</v>
      </c>
    </row>
    <row r="10" spans="2:8" ht="36.75" thickBot="1">
      <c r="B10" s="8" t="s">
        <v>20</v>
      </c>
      <c r="C10" s="9">
        <v>0.5</v>
      </c>
      <c r="D10" s="3"/>
      <c r="E10" s="8" t="s">
        <v>21</v>
      </c>
      <c r="F10" s="10">
        <v>1</v>
      </c>
      <c r="G10" s="10">
        <v>1</v>
      </c>
      <c r="H10" s="10">
        <v>1</v>
      </c>
    </row>
    <row r="11" spans="2:8" ht="18.75" thickBot="1">
      <c r="B11" s="8" t="s">
        <v>22</v>
      </c>
      <c r="C11" s="9">
        <v>0.5</v>
      </c>
      <c r="D11" s="3"/>
      <c r="E11" s="8" t="s">
        <v>23</v>
      </c>
      <c r="F11" s="10">
        <v>1.5</v>
      </c>
      <c r="G11" s="10">
        <v>1.5</v>
      </c>
      <c r="H11" s="10">
        <v>1.5</v>
      </c>
    </row>
    <row r="12" spans="2:8" ht="36.75" thickBot="1">
      <c r="B12" s="8" t="s">
        <v>24</v>
      </c>
      <c r="C12" s="9">
        <v>1</v>
      </c>
      <c r="D12" s="3"/>
      <c r="E12" s="8" t="s">
        <v>25</v>
      </c>
      <c r="F12" s="10">
        <v>1</v>
      </c>
      <c r="G12" s="10">
        <v>0.5</v>
      </c>
      <c r="H12" s="10">
        <v>1</v>
      </c>
    </row>
    <row r="15" spans="2:8">
      <c r="B15" s="1" t="s">
        <v>26</v>
      </c>
    </row>
  </sheetData>
  <mergeCells count="2">
    <mergeCell ref="E4:E5"/>
    <mergeCell ref="F4:H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L19"/>
  <sheetViews>
    <sheetView tabSelected="1" zoomScale="115" zoomScaleNormal="115" workbookViewId="0">
      <selection activeCell="F18" sqref="F18"/>
    </sheetView>
  </sheetViews>
  <sheetFormatPr defaultColWidth="8.85546875" defaultRowHeight="15"/>
  <cols>
    <col min="1" max="1" width="46.28515625" style="1" customWidth="1"/>
    <col min="2" max="2" width="12.7109375" style="1" customWidth="1"/>
    <col min="3" max="3" width="8.7109375" style="1" customWidth="1"/>
    <col min="4" max="4" width="12.7109375" style="1" customWidth="1"/>
    <col min="5" max="5" width="0.85546875" style="1" customWidth="1"/>
    <col min="6" max="11" width="12.7109375" style="1" customWidth="1"/>
    <col min="12" max="16384" width="8.85546875" style="1"/>
  </cols>
  <sheetData>
    <row r="1" spans="1:12" ht="15.75" thickBot="1">
      <c r="A1" s="198" t="s">
        <v>3</v>
      </c>
      <c r="B1" s="199"/>
      <c r="C1" s="199"/>
      <c r="D1" s="200"/>
      <c r="H1" s="201" t="s">
        <v>27</v>
      </c>
      <c r="I1" s="201"/>
      <c r="J1" s="201"/>
      <c r="K1" s="201"/>
    </row>
    <row r="2" spans="1:12" ht="4.1500000000000004" customHeight="1" thickBot="1">
      <c r="A2" s="16"/>
      <c r="B2" s="16"/>
      <c r="C2" s="17"/>
      <c r="D2" s="16"/>
      <c r="H2" s="18"/>
      <c r="I2" s="18"/>
      <c r="J2" s="18"/>
      <c r="K2" s="18"/>
    </row>
    <row r="3" spans="1:12" ht="15.75" thickBot="1">
      <c r="A3" s="19" t="s">
        <v>28</v>
      </c>
      <c r="B3" s="20" t="s">
        <v>29</v>
      </c>
      <c r="C3" s="21" t="s">
        <v>30</v>
      </c>
      <c r="D3" s="22" t="s">
        <v>31</v>
      </c>
      <c r="H3" s="18"/>
      <c r="I3" s="18"/>
      <c r="J3" s="18"/>
      <c r="K3" s="18"/>
    </row>
    <row r="4" spans="1:12" ht="19.899999999999999" customHeight="1">
      <c r="A4" s="23" t="s">
        <v>32</v>
      </c>
      <c r="B4" s="24">
        <v>50000000</v>
      </c>
      <c r="C4" s="25"/>
      <c r="D4" s="26"/>
      <c r="E4" s="27"/>
      <c r="F4" s="27"/>
      <c r="G4" s="27"/>
      <c r="H4" s="28"/>
      <c r="I4" s="28"/>
      <c r="J4" s="28"/>
      <c r="K4" s="28"/>
    </row>
    <row r="5" spans="1:12" ht="19.899999999999999" customHeight="1">
      <c r="A5" s="29" t="s">
        <v>33</v>
      </c>
      <c r="B5" s="30">
        <v>20000000</v>
      </c>
      <c r="C5" s="31"/>
      <c r="D5" s="32"/>
      <c r="E5" s="27"/>
      <c r="F5" s="27"/>
      <c r="G5" s="27"/>
      <c r="H5" s="28"/>
      <c r="I5" s="28"/>
      <c r="J5" s="28"/>
      <c r="K5" s="28"/>
    </row>
    <row r="6" spans="1:12" ht="19.899999999999999" customHeight="1">
      <c r="A6" s="29" t="s">
        <v>34</v>
      </c>
      <c r="B6" s="30">
        <v>15000000</v>
      </c>
      <c r="C6" s="31"/>
      <c r="D6" s="32"/>
      <c r="E6" s="27"/>
      <c r="F6" s="27"/>
      <c r="G6" s="27"/>
      <c r="H6" s="28"/>
      <c r="I6" s="28"/>
      <c r="J6" s="28"/>
      <c r="K6" s="28"/>
      <c r="L6" s="1" t="s">
        <v>35</v>
      </c>
    </row>
    <row r="7" spans="1:12" ht="19.899999999999999" customHeight="1">
      <c r="A7" s="29" t="s">
        <v>36</v>
      </c>
      <c r="B7" s="30">
        <v>45000000</v>
      </c>
      <c r="C7" s="31"/>
      <c r="D7" s="32"/>
      <c r="E7" s="27"/>
      <c r="F7" s="27"/>
      <c r="G7" s="27"/>
      <c r="H7" s="28"/>
      <c r="I7" s="28"/>
      <c r="J7" s="28"/>
      <c r="K7" s="28"/>
    </row>
    <row r="8" spans="1:12" ht="19.899999999999999" customHeight="1">
      <c r="A8" s="29" t="s">
        <v>37</v>
      </c>
      <c r="B8" s="30">
        <v>52000000</v>
      </c>
      <c r="C8" s="31"/>
      <c r="D8" s="32"/>
      <c r="E8" s="27"/>
      <c r="F8" s="27"/>
      <c r="G8" s="27"/>
      <c r="H8" s="28"/>
      <c r="I8" s="28"/>
      <c r="J8" s="28"/>
      <c r="K8" s="28"/>
    </row>
    <row r="9" spans="1:12" ht="19.899999999999999" customHeight="1">
      <c r="A9" s="29" t="s">
        <v>38</v>
      </c>
      <c r="B9" s="30">
        <v>5000000</v>
      </c>
      <c r="C9" s="31"/>
      <c r="D9" s="32"/>
      <c r="E9" s="27"/>
      <c r="F9" s="27"/>
      <c r="G9" s="27"/>
      <c r="H9" s="28"/>
      <c r="I9" s="28"/>
      <c r="J9" s="28"/>
      <c r="K9" s="28"/>
    </row>
    <row r="10" spans="1:12" ht="19.899999999999999" customHeight="1">
      <c r="A10" s="29" t="s">
        <v>39</v>
      </c>
      <c r="B10" s="30">
        <v>40000000</v>
      </c>
      <c r="C10" s="31"/>
      <c r="D10" s="32"/>
      <c r="E10" s="27"/>
      <c r="F10" s="27"/>
      <c r="G10" s="27"/>
      <c r="H10" s="33"/>
      <c r="I10" s="28"/>
      <c r="J10" s="28"/>
      <c r="K10" s="28"/>
    </row>
    <row r="11" spans="1:12" ht="19.899999999999999" customHeight="1">
      <c r="A11" s="29" t="s">
        <v>40</v>
      </c>
      <c r="B11" s="30">
        <v>10000000</v>
      </c>
      <c r="C11" s="31"/>
      <c r="D11" s="32"/>
      <c r="E11" s="27"/>
      <c r="F11" s="27"/>
      <c r="G11" s="27"/>
      <c r="H11" s="28"/>
      <c r="I11" s="28"/>
      <c r="J11" s="28"/>
      <c r="K11" s="28"/>
    </row>
    <row r="12" spans="1:12" ht="19.899999999999999" customHeight="1">
      <c r="A12" s="29" t="s">
        <v>41</v>
      </c>
      <c r="B12" s="30">
        <v>100000000</v>
      </c>
      <c r="C12" s="31"/>
      <c r="D12" s="32"/>
      <c r="E12" s="27"/>
      <c r="F12" s="27"/>
      <c r="G12" s="27"/>
      <c r="H12" s="28"/>
      <c r="I12" s="28"/>
      <c r="J12" s="28"/>
      <c r="K12" s="28"/>
    </row>
    <row r="13" spans="1:12" ht="19.899999999999999" customHeight="1" thickBot="1">
      <c r="A13" s="29" t="s">
        <v>42</v>
      </c>
      <c r="B13" s="30">
        <v>3000000</v>
      </c>
      <c r="C13" s="31"/>
      <c r="D13" s="32"/>
      <c r="E13" s="27"/>
      <c r="F13" s="27"/>
      <c r="G13" s="27"/>
      <c r="H13" s="27"/>
      <c r="I13" s="27"/>
      <c r="J13" s="27"/>
      <c r="K13" s="27"/>
    </row>
    <row r="14" spans="1:12" ht="19.899999999999999" customHeight="1" thickBot="1">
      <c r="A14" s="29" t="s">
        <v>43</v>
      </c>
      <c r="B14" s="30">
        <v>50000000</v>
      </c>
      <c r="C14" s="31"/>
      <c r="D14" s="32"/>
      <c r="E14" s="27"/>
      <c r="F14" s="34" t="s">
        <v>44</v>
      </c>
      <c r="G14" s="21" t="s">
        <v>45</v>
      </c>
      <c r="H14" s="21" t="s">
        <v>46</v>
      </c>
      <c r="I14" s="21" t="s">
        <v>47</v>
      </c>
      <c r="J14" s="21" t="s">
        <v>48</v>
      </c>
      <c r="K14" s="35" t="s">
        <v>49</v>
      </c>
    </row>
    <row r="15" spans="1:12" ht="19.899999999999999" customHeight="1" thickBot="1">
      <c r="A15" s="36" t="s">
        <v>50</v>
      </c>
      <c r="B15" s="37">
        <f>+SUM(B4:B14)</f>
        <v>390000000</v>
      </c>
      <c r="C15" s="38">
        <f>+D15/B15</f>
        <v>0</v>
      </c>
      <c r="D15" s="39">
        <f>+SUM(D4:D14)</f>
        <v>0</v>
      </c>
      <c r="E15" s="27"/>
      <c r="F15" s="40">
        <f>+D15*0.04</f>
        <v>0</v>
      </c>
      <c r="G15" s="41">
        <f>+D15*0.08</f>
        <v>0</v>
      </c>
      <c r="H15" s="42">
        <v>30000000</v>
      </c>
      <c r="I15" s="42">
        <v>35000000</v>
      </c>
      <c r="J15" s="43" t="e">
        <f>+H15/D15</f>
        <v>#DIV/0!</v>
      </c>
      <c r="K15" s="44" t="e">
        <f>+I15/D15</f>
        <v>#DIV/0!</v>
      </c>
    </row>
    <row r="16" spans="1:12" ht="19.899999999999999" customHeight="1">
      <c r="C16" s="45"/>
      <c r="E16" s="46"/>
    </row>
    <row r="17" spans="1:3">
      <c r="A17" s="27" t="s">
        <v>51</v>
      </c>
      <c r="C17" s="45"/>
    </row>
    <row r="18" spans="1:3">
      <c r="A18" s="1" t="s">
        <v>52</v>
      </c>
    </row>
    <row r="19" spans="1:3">
      <c r="C19" s="45"/>
    </row>
  </sheetData>
  <mergeCells count="2">
    <mergeCell ref="A1:D1"/>
    <mergeCell ref="H1:K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K17"/>
  <sheetViews>
    <sheetView zoomScale="115" zoomScaleNormal="115" workbookViewId="0">
      <selection activeCell="I24" sqref="I24"/>
    </sheetView>
  </sheetViews>
  <sheetFormatPr defaultColWidth="8.85546875" defaultRowHeight="15"/>
  <cols>
    <col min="1" max="1" width="45.7109375" style="1" bestFit="1" customWidth="1"/>
    <col min="2" max="2" width="12.7109375" style="1" customWidth="1"/>
    <col min="3" max="3" width="8.7109375" style="45" customWidth="1"/>
    <col min="4" max="4" width="12.7109375" style="1" customWidth="1"/>
    <col min="5" max="5" width="0.85546875" style="1" customWidth="1"/>
    <col min="6" max="11" width="12.7109375" style="1" customWidth="1"/>
    <col min="12" max="12" width="12.28515625" style="1" bestFit="1" customWidth="1"/>
    <col min="13" max="13" width="7.140625" style="1" bestFit="1" customWidth="1"/>
    <col min="14" max="14" width="12.5703125" style="1" bestFit="1" customWidth="1"/>
    <col min="15" max="16384" width="8.85546875" style="1"/>
  </cols>
  <sheetData>
    <row r="1" spans="1:11" ht="15.75" thickBot="1">
      <c r="A1" s="198" t="s">
        <v>2</v>
      </c>
      <c r="B1" s="199"/>
      <c r="C1" s="199"/>
      <c r="D1" s="200"/>
      <c r="H1" s="201" t="s">
        <v>27</v>
      </c>
      <c r="I1" s="201"/>
      <c r="J1" s="201"/>
      <c r="K1" s="201"/>
    </row>
    <row r="2" spans="1:11" ht="4.1500000000000004" customHeight="1" thickBot="1">
      <c r="A2" s="16"/>
      <c r="B2" s="16"/>
      <c r="C2" s="17"/>
      <c r="D2" s="16"/>
      <c r="H2" s="18"/>
      <c r="I2" s="18"/>
      <c r="J2" s="18"/>
      <c r="K2" s="18"/>
    </row>
    <row r="3" spans="1:11" ht="15.75" thickBot="1">
      <c r="A3" s="19" t="s">
        <v>28</v>
      </c>
      <c r="B3" s="20" t="s">
        <v>29</v>
      </c>
      <c r="C3" s="21" t="s">
        <v>30</v>
      </c>
      <c r="D3" s="22" t="s">
        <v>31</v>
      </c>
      <c r="H3" s="18"/>
      <c r="I3" s="18"/>
      <c r="J3" s="18"/>
      <c r="K3" s="18"/>
    </row>
    <row r="4" spans="1:11" s="27" customFormat="1" ht="19.899999999999999" customHeight="1">
      <c r="A4" s="23" t="s">
        <v>32</v>
      </c>
      <c r="B4" s="24">
        <v>50000000</v>
      </c>
      <c r="C4" s="25"/>
      <c r="D4" s="26"/>
      <c r="H4" s="28"/>
      <c r="I4" s="28"/>
      <c r="J4" s="28"/>
      <c r="K4" s="28"/>
    </row>
    <row r="5" spans="1:11" s="27" customFormat="1" ht="19.899999999999999" customHeight="1">
      <c r="A5" s="29" t="s">
        <v>33</v>
      </c>
      <c r="B5" s="30">
        <v>20000000</v>
      </c>
      <c r="C5" s="31"/>
      <c r="D5" s="32"/>
      <c r="H5" s="28"/>
      <c r="I5" s="28"/>
      <c r="J5" s="28"/>
      <c r="K5" s="28"/>
    </row>
    <row r="6" spans="1:11" s="27" customFormat="1" ht="19.899999999999999" customHeight="1">
      <c r="A6" s="29" t="s">
        <v>34</v>
      </c>
      <c r="B6" s="30">
        <v>15000000</v>
      </c>
      <c r="C6" s="31"/>
      <c r="D6" s="32"/>
      <c r="H6" s="28"/>
      <c r="I6" s="28"/>
      <c r="J6" s="28"/>
      <c r="K6" s="28"/>
    </row>
    <row r="7" spans="1:11" s="27" customFormat="1" ht="19.899999999999999" customHeight="1">
      <c r="A7" s="29" t="s">
        <v>36</v>
      </c>
      <c r="B7" s="30">
        <v>45000000</v>
      </c>
      <c r="C7" s="31"/>
      <c r="D7" s="32"/>
      <c r="H7" s="28"/>
      <c r="I7" s="28"/>
      <c r="J7" s="28"/>
      <c r="K7" s="28"/>
    </row>
    <row r="8" spans="1:11" s="27" customFormat="1" ht="19.899999999999999" customHeight="1">
      <c r="A8" s="29" t="s">
        <v>37</v>
      </c>
      <c r="B8" s="30">
        <v>52000000</v>
      </c>
      <c r="C8" s="31"/>
      <c r="D8" s="32"/>
      <c r="H8" s="28"/>
      <c r="I8" s="28"/>
      <c r="J8" s="28"/>
      <c r="K8" s="28"/>
    </row>
    <row r="9" spans="1:11" s="27" customFormat="1" ht="19.899999999999999" customHeight="1">
      <c r="A9" s="29" t="s">
        <v>38</v>
      </c>
      <c r="B9" s="30">
        <v>5000000</v>
      </c>
      <c r="C9" s="31"/>
      <c r="D9" s="32"/>
      <c r="H9" s="28"/>
      <c r="I9" s="28"/>
      <c r="J9" s="28"/>
      <c r="K9" s="28"/>
    </row>
    <row r="10" spans="1:11" s="27" customFormat="1" ht="19.899999999999999" customHeight="1">
      <c r="A10" s="29" t="s">
        <v>39</v>
      </c>
      <c r="B10" s="30">
        <v>40000000</v>
      </c>
      <c r="C10" s="31"/>
      <c r="D10" s="32"/>
      <c r="H10" s="33"/>
      <c r="I10" s="28"/>
      <c r="J10" s="28"/>
      <c r="K10" s="28"/>
    </row>
    <row r="11" spans="1:11" s="27" customFormat="1" ht="19.899999999999999" customHeight="1">
      <c r="A11" s="29" t="s">
        <v>40</v>
      </c>
      <c r="B11" s="30">
        <v>10000000</v>
      </c>
      <c r="C11" s="31"/>
      <c r="D11" s="32"/>
      <c r="H11" s="28"/>
      <c r="I11" s="28"/>
      <c r="J11" s="28"/>
      <c r="K11" s="28"/>
    </row>
    <row r="12" spans="1:11" s="27" customFormat="1" ht="19.899999999999999" customHeight="1">
      <c r="A12" s="29" t="s">
        <v>41</v>
      </c>
      <c r="B12" s="30">
        <v>100000000</v>
      </c>
      <c r="C12" s="31"/>
      <c r="D12" s="32"/>
      <c r="G12" s="27" t="s">
        <v>53</v>
      </c>
      <c r="H12" s="28"/>
      <c r="I12" s="28"/>
      <c r="J12" s="28"/>
      <c r="K12" s="28"/>
    </row>
    <row r="13" spans="1:11" s="27" customFormat="1" ht="19.899999999999999" customHeight="1" thickBot="1">
      <c r="A13" s="29" t="s">
        <v>42</v>
      </c>
      <c r="B13" s="30">
        <v>3000000</v>
      </c>
      <c r="C13" s="31"/>
      <c r="D13" s="32"/>
    </row>
    <row r="14" spans="1:11" s="27" customFormat="1" ht="19.899999999999999" customHeight="1" thickBot="1">
      <c r="A14" s="29" t="s">
        <v>43</v>
      </c>
      <c r="B14" s="30">
        <v>50000000</v>
      </c>
      <c r="C14" s="31"/>
      <c r="D14" s="32"/>
      <c r="F14" s="34" t="s">
        <v>44</v>
      </c>
      <c r="G14" s="21" t="s">
        <v>45</v>
      </c>
      <c r="H14" s="21" t="s">
        <v>46</v>
      </c>
      <c r="I14" s="21" t="s">
        <v>47</v>
      </c>
      <c r="J14" s="21" t="s">
        <v>48</v>
      </c>
      <c r="K14" s="35" t="s">
        <v>49</v>
      </c>
    </row>
    <row r="15" spans="1:11" s="27" customFormat="1" ht="19.899999999999999" customHeight="1" thickBot="1">
      <c r="A15" s="36" t="s">
        <v>50</v>
      </c>
      <c r="B15" s="37">
        <f ca="1">+SUM(B4:B15)</f>
        <v>390000000</v>
      </c>
      <c r="C15" s="47"/>
      <c r="D15" s="39"/>
      <c r="F15" s="40"/>
      <c r="G15" s="41"/>
      <c r="H15" s="42">
        <v>30000000</v>
      </c>
      <c r="I15" s="42">
        <v>35000000</v>
      </c>
      <c r="J15" s="43"/>
      <c r="K15" s="44"/>
    </row>
    <row r="16" spans="1:11" s="27" customFormat="1" ht="19.899999999999999" customHeight="1">
      <c r="E16" s="46"/>
    </row>
    <row r="17" spans="1:1">
      <c r="A17" s="27" t="s">
        <v>51</v>
      </c>
    </row>
  </sheetData>
  <mergeCells count="2">
    <mergeCell ref="A1:D1"/>
    <mergeCell ref="H1:K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G36"/>
  <sheetViews>
    <sheetView zoomScale="130" zoomScaleNormal="130" workbookViewId="0">
      <selection activeCell="I24" sqref="I24"/>
    </sheetView>
  </sheetViews>
  <sheetFormatPr defaultColWidth="8.85546875" defaultRowHeight="15"/>
  <cols>
    <col min="1" max="1" width="2.7109375" style="1" customWidth="1"/>
    <col min="2" max="2" width="10.28515625" style="45" customWidth="1"/>
    <col min="3" max="3" width="112.28515625" style="27" customWidth="1"/>
    <col min="4" max="4" width="8.85546875" style="45"/>
    <col min="5" max="16384" width="8.85546875" style="1"/>
  </cols>
  <sheetData>
    <row r="1" spans="1:7" ht="15.75" thickBot="1"/>
    <row r="2" spans="1:7" ht="16.5" thickBot="1">
      <c r="B2" s="202" t="s">
        <v>54</v>
      </c>
      <c r="C2" s="203"/>
    </row>
    <row r="3" spans="1:7" ht="4.1500000000000004" customHeight="1" thickBot="1">
      <c r="A3" s="18"/>
      <c r="B3" s="48"/>
      <c r="C3" s="48"/>
    </row>
    <row r="4" spans="1:7" ht="19.899999999999999" customHeight="1" thickBot="1">
      <c r="B4" s="49" t="s">
        <v>55</v>
      </c>
      <c r="C4" s="50" t="s">
        <v>56</v>
      </c>
      <c r="D4" s="51"/>
      <c r="E4" s="52" t="s">
        <v>57</v>
      </c>
      <c r="F4" s="53"/>
      <c r="G4" s="53"/>
    </row>
    <row r="5" spans="1:7" ht="19.899999999999999" customHeight="1">
      <c r="B5" s="54"/>
      <c r="C5" s="55" t="s">
        <v>58</v>
      </c>
      <c r="D5" s="56"/>
      <c r="E5" s="57" t="s">
        <v>59</v>
      </c>
    </row>
    <row r="6" spans="1:7" ht="19.899999999999999" customHeight="1">
      <c r="B6" s="58"/>
      <c r="C6" s="59" t="s">
        <v>60</v>
      </c>
      <c r="E6" s="60" t="s">
        <v>61</v>
      </c>
    </row>
    <row r="7" spans="1:7" ht="19.899999999999999" customHeight="1">
      <c r="B7" s="58"/>
      <c r="C7" s="59" t="s">
        <v>62</v>
      </c>
      <c r="E7" s="60" t="s">
        <v>63</v>
      </c>
    </row>
    <row r="8" spans="1:7" ht="19.899999999999999" customHeight="1" thickBot="1">
      <c r="B8" s="61"/>
      <c r="C8" s="59" t="s">
        <v>64</v>
      </c>
      <c r="E8" s="62" t="s">
        <v>65</v>
      </c>
    </row>
    <row r="9" spans="1:7" ht="19.899999999999999" customHeight="1">
      <c r="B9" s="58"/>
      <c r="C9" s="59" t="s">
        <v>66</v>
      </c>
    </row>
    <row r="10" spans="1:7" ht="19.899999999999999" customHeight="1">
      <c r="B10" s="58"/>
      <c r="C10" s="59" t="s">
        <v>67</v>
      </c>
    </row>
    <row r="11" spans="1:7" ht="19.899999999999999" customHeight="1">
      <c r="B11" s="58"/>
      <c r="C11" s="59" t="s">
        <v>68</v>
      </c>
    </row>
    <row r="12" spans="1:7" ht="19.899999999999999" customHeight="1">
      <c r="B12" s="58"/>
      <c r="C12" s="59" t="s">
        <v>69</v>
      </c>
    </row>
    <row r="13" spans="1:7" ht="19.899999999999999" customHeight="1">
      <c r="B13" s="58"/>
      <c r="C13" s="59" t="s">
        <v>70</v>
      </c>
    </row>
    <row r="14" spans="1:7" ht="19.899999999999999" customHeight="1">
      <c r="B14" s="61"/>
      <c r="C14" s="59" t="s">
        <v>71</v>
      </c>
    </row>
    <row r="15" spans="1:7" ht="19.899999999999999" customHeight="1">
      <c r="B15" s="58"/>
      <c r="C15" s="59" t="s">
        <v>72</v>
      </c>
    </row>
    <row r="16" spans="1:7" ht="19.899999999999999" customHeight="1">
      <c r="B16" s="58"/>
      <c r="C16" s="59" t="s">
        <v>73</v>
      </c>
    </row>
    <row r="17" spans="2:4" ht="19.899999999999999" customHeight="1">
      <c r="B17" s="58"/>
      <c r="C17" s="59" t="s">
        <v>74</v>
      </c>
    </row>
    <row r="18" spans="2:4" ht="19.899999999999999" customHeight="1">
      <c r="B18" s="61"/>
      <c r="C18" s="59" t="s">
        <v>75</v>
      </c>
    </row>
    <row r="19" spans="2:4" ht="19.899999999999999" customHeight="1">
      <c r="B19" s="61"/>
      <c r="C19" s="59" t="s">
        <v>76</v>
      </c>
    </row>
    <row r="20" spans="2:4" ht="19.899999999999999" customHeight="1">
      <c r="B20" s="58"/>
      <c r="C20" s="59" t="s">
        <v>77</v>
      </c>
    </row>
    <row r="21" spans="2:4" ht="19.899999999999999" customHeight="1">
      <c r="B21" s="58"/>
      <c r="C21" s="59" t="s">
        <v>78</v>
      </c>
    </row>
    <row r="22" spans="2:4" ht="19.899999999999999" customHeight="1">
      <c r="B22" s="58"/>
      <c r="C22" s="59" t="s">
        <v>79</v>
      </c>
    </row>
    <row r="23" spans="2:4" ht="19.899999999999999" customHeight="1">
      <c r="B23" s="58"/>
      <c r="C23" s="59" t="s">
        <v>80</v>
      </c>
    </row>
    <row r="24" spans="2:4">
      <c r="B24" s="63"/>
      <c r="C24" s="64" t="s">
        <v>81</v>
      </c>
    </row>
    <row r="25" spans="2:4" ht="15.75" thickBot="1">
      <c r="B25" s="65"/>
      <c r="C25" s="66" t="s">
        <v>82</v>
      </c>
    </row>
    <row r="26" spans="2:4" ht="15" customHeight="1">
      <c r="D26" s="67"/>
    </row>
    <row r="27" spans="2:4" ht="15" customHeight="1">
      <c r="C27" s="68" t="s">
        <v>83</v>
      </c>
      <c r="D27" s="67"/>
    </row>
    <row r="28" spans="2:4" ht="4.9000000000000004" customHeight="1">
      <c r="D28" s="67"/>
    </row>
    <row r="29" spans="2:4" ht="15" customHeight="1">
      <c r="B29" s="204" t="s">
        <v>84</v>
      </c>
      <c r="C29" s="69" t="s">
        <v>85</v>
      </c>
      <c r="D29" s="67"/>
    </row>
    <row r="30" spans="2:4" ht="15" customHeight="1">
      <c r="B30" s="204"/>
      <c r="C30" s="70"/>
      <c r="D30" s="67"/>
    </row>
    <row r="31" spans="2:4" ht="4.9000000000000004" customHeight="1">
      <c r="B31" s="71"/>
      <c r="C31" s="72"/>
    </row>
    <row r="32" spans="2:4">
      <c r="B32" s="204" t="s">
        <v>86</v>
      </c>
      <c r="C32" s="69" t="s">
        <v>87</v>
      </c>
    </row>
    <row r="33" spans="2:3">
      <c r="B33" s="204"/>
      <c r="C33" s="70"/>
    </row>
    <row r="34" spans="2:3">
      <c r="B34" s="52"/>
    </row>
    <row r="35" spans="2:3">
      <c r="B35" s="204" t="s">
        <v>88</v>
      </c>
      <c r="C35" s="69" t="s">
        <v>89</v>
      </c>
    </row>
    <row r="36" spans="2:3">
      <c r="B36" s="204"/>
      <c r="C36" s="70"/>
    </row>
  </sheetData>
  <mergeCells count="4">
    <mergeCell ref="B2:C2"/>
    <mergeCell ref="B29:B30"/>
    <mergeCell ref="B32:B33"/>
    <mergeCell ref="B35:B3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  <pageSetUpPr autoPageBreaks="0"/>
  </sheetPr>
  <dimension ref="B1:M38"/>
  <sheetViews>
    <sheetView zoomScaleNormal="100" zoomScaleSheetLayoutView="100" workbookViewId="0">
      <selection activeCell="I24" sqref="I24"/>
    </sheetView>
  </sheetViews>
  <sheetFormatPr defaultColWidth="9.140625" defaultRowHeight="15"/>
  <cols>
    <col min="1" max="1" width="5.140625" style="73" customWidth="1"/>
    <col min="2" max="2" width="48.140625" style="73" customWidth="1"/>
    <col min="3" max="3" width="11.7109375" style="73" customWidth="1"/>
    <col min="4" max="4" width="13.7109375" style="73" customWidth="1"/>
    <col min="5" max="5" width="9.140625" style="73"/>
    <col min="6" max="6" width="5.7109375" style="73" customWidth="1"/>
    <col min="7" max="7" width="32.7109375" style="73" customWidth="1"/>
    <col min="8" max="8" width="5.140625" style="74" customWidth="1"/>
    <col min="9" max="9" width="13.7109375" style="73" customWidth="1"/>
    <col min="10" max="10" width="14.140625" style="73" customWidth="1"/>
    <col min="11" max="11" width="5.140625" style="75" customWidth="1"/>
    <col min="12" max="12" width="15.42578125" style="73" customWidth="1"/>
    <col min="13" max="13" width="13.28515625" style="73" customWidth="1"/>
    <col min="14" max="16384" width="9.140625" style="73"/>
  </cols>
  <sheetData>
    <row r="1" spans="2:13">
      <c r="B1" s="73" t="s">
        <v>90</v>
      </c>
    </row>
    <row r="2" spans="2:13">
      <c r="B2" s="73" t="s">
        <v>91</v>
      </c>
    </row>
    <row r="3" spans="2:13">
      <c r="B3" s="73" t="s">
        <v>92</v>
      </c>
    </row>
    <row r="4" spans="2:13" ht="15.75" thickBot="1">
      <c r="I4" s="76"/>
    </row>
    <row r="5" spans="2:13" ht="15.75" thickBot="1">
      <c r="D5" s="76"/>
      <c r="H5" s="77"/>
      <c r="I5" s="205" t="s">
        <v>93</v>
      </c>
      <c r="J5" s="206"/>
      <c r="L5" s="205" t="s">
        <v>94</v>
      </c>
      <c r="M5" s="206"/>
    </row>
    <row r="6" spans="2:13" ht="30.75" thickBot="1">
      <c r="B6" s="78" t="s">
        <v>95</v>
      </c>
      <c r="C6" s="78" t="s">
        <v>96</v>
      </c>
      <c r="D6" s="79" t="s">
        <v>97</v>
      </c>
      <c r="E6" s="80"/>
      <c r="F6" s="81"/>
      <c r="H6" s="77"/>
      <c r="I6" s="82" t="s">
        <v>96</v>
      </c>
      <c r="J6" s="83" t="s">
        <v>97</v>
      </c>
      <c r="K6" s="77"/>
      <c r="L6" s="82" t="s">
        <v>96</v>
      </c>
      <c r="M6" s="83" t="s">
        <v>97</v>
      </c>
    </row>
    <row r="7" spans="2:13" ht="15.75" thickBot="1">
      <c r="B7" s="73" t="s">
        <v>98</v>
      </c>
      <c r="C7" s="73">
        <v>16</v>
      </c>
      <c r="D7" s="84"/>
      <c r="G7" s="85" t="s">
        <v>99</v>
      </c>
      <c r="H7" s="86"/>
      <c r="I7" s="87">
        <f>C7</f>
        <v>16</v>
      </c>
      <c r="J7" s="87">
        <f>D7</f>
        <v>0</v>
      </c>
      <c r="K7" s="86"/>
      <c r="L7" s="87">
        <f>C7+L37</f>
        <v>15.91</v>
      </c>
      <c r="M7" s="87">
        <f>D7+M37</f>
        <v>198.65506250000001</v>
      </c>
    </row>
    <row r="8" spans="2:13">
      <c r="B8" s="73" t="s">
        <v>100</v>
      </c>
      <c r="G8" s="73" t="s">
        <v>101</v>
      </c>
      <c r="H8" s="88"/>
      <c r="I8" s="87">
        <f>C13*I12</f>
        <v>100</v>
      </c>
      <c r="J8" s="87">
        <f>D13*J12</f>
        <v>0</v>
      </c>
      <c r="K8" s="88"/>
      <c r="L8" s="87">
        <f>L16*12.5</f>
        <v>81.275926954129105</v>
      </c>
      <c r="M8" s="87">
        <f>(M16+M23)*12.5</f>
        <v>201.14240160688931</v>
      </c>
    </row>
    <row r="9" spans="2:13" ht="15.75" thickBot="1">
      <c r="B9" s="73" t="s">
        <v>102</v>
      </c>
      <c r="C9" s="73">
        <v>200</v>
      </c>
      <c r="D9" s="73">
        <v>200</v>
      </c>
    </row>
    <row r="10" spans="2:13" ht="15.75" thickBot="1">
      <c r="B10" s="73" t="s">
        <v>103</v>
      </c>
      <c r="G10" s="73" t="s">
        <v>104</v>
      </c>
      <c r="H10" s="89"/>
      <c r="I10" s="90">
        <f>I7/I8</f>
        <v>0.16</v>
      </c>
      <c r="J10" s="91" t="e">
        <f>J7/J8</f>
        <v>#DIV/0!</v>
      </c>
      <c r="K10" s="89"/>
      <c r="L10" s="92"/>
      <c r="M10" s="92"/>
    </row>
    <row r="11" spans="2:13" ht="15.75" thickBot="1">
      <c r="B11" s="93" t="s">
        <v>105</v>
      </c>
      <c r="C11" s="73">
        <v>200</v>
      </c>
      <c r="D11" s="73">
        <f>C11-D12</f>
        <v>198.5</v>
      </c>
      <c r="H11" s="94"/>
    </row>
    <row r="12" spans="2:13" ht="15.75" thickBot="1">
      <c r="B12" s="93" t="s">
        <v>106</v>
      </c>
      <c r="C12" s="73">
        <v>0</v>
      </c>
      <c r="D12" s="73">
        <f>D29*C11</f>
        <v>1.5</v>
      </c>
      <c r="G12" s="73" t="s">
        <v>5</v>
      </c>
      <c r="H12" s="95"/>
      <c r="I12" s="94">
        <v>0.5</v>
      </c>
      <c r="J12" s="96"/>
      <c r="K12" s="95"/>
      <c r="L12" s="97">
        <f>L8/C11</f>
        <v>0.40637963477064554</v>
      </c>
      <c r="M12" s="97">
        <f>M8/D11</f>
        <v>1.0133118468860922</v>
      </c>
    </row>
    <row r="13" spans="2:13" ht="15.75" thickBot="1">
      <c r="B13" s="73" t="s">
        <v>107</v>
      </c>
      <c r="C13" s="73">
        <v>200</v>
      </c>
      <c r="D13" s="98"/>
      <c r="G13" s="99" t="s">
        <v>108</v>
      </c>
    </row>
    <row r="14" spans="2:13">
      <c r="B14" s="73" t="s">
        <v>109</v>
      </c>
      <c r="C14" s="73">
        <f>C9-C13</f>
        <v>0</v>
      </c>
      <c r="D14" s="73">
        <f>D9-D13</f>
        <v>200</v>
      </c>
    </row>
    <row r="15" spans="2:13">
      <c r="G15" s="100" t="s">
        <v>110</v>
      </c>
    </row>
    <row r="16" spans="2:13">
      <c r="B16" s="73" t="s">
        <v>111</v>
      </c>
      <c r="D16" s="101">
        <v>0.45</v>
      </c>
      <c r="G16" s="73" t="s">
        <v>112</v>
      </c>
      <c r="L16" s="102">
        <f>L18*L17</f>
        <v>6.5020741563303286</v>
      </c>
      <c r="M16" s="102">
        <f>M18*M17</f>
        <v>16.091392128551146</v>
      </c>
    </row>
    <row r="17" spans="2:13">
      <c r="G17" s="73" t="s">
        <v>113</v>
      </c>
      <c r="L17" s="73">
        <f>C11</f>
        <v>200</v>
      </c>
      <c r="M17" s="73">
        <f>D11</f>
        <v>198.5</v>
      </c>
    </row>
    <row r="18" spans="2:13" ht="15.75" thickBot="1">
      <c r="B18" s="73" t="s">
        <v>114</v>
      </c>
      <c r="D18" s="73">
        <v>2</v>
      </c>
      <c r="G18" s="73" t="s">
        <v>115</v>
      </c>
      <c r="L18" s="103">
        <f>(C30*NORMSDIST((1-L19)^-0.5*NORMSINV(C29)+(L19/(1-L19))^0.5*NORMSINV(0.999))-C29*C30)*L20</f>
        <v>3.2510370781651643E-2</v>
      </c>
      <c r="M18" s="103">
        <f>(D30*NORMSDIST((1-M19)^-0.5*NORMSINV(D29)+(M19/(1-M19))^0.5*NORMSINV(0.999))-D29*D30)*M20</f>
        <v>8.1064947750887378E-2</v>
      </c>
    </row>
    <row r="19" spans="2:13" ht="15.75" thickBot="1">
      <c r="B19" s="73" t="s">
        <v>116</v>
      </c>
      <c r="D19" s="98"/>
      <c r="G19" s="73" t="s">
        <v>117</v>
      </c>
      <c r="L19" s="104">
        <f>0.24-0.12*(1-EXP(-50*C29))</f>
        <v>0.23414753094008567</v>
      </c>
      <c r="M19" s="104">
        <f>0.24-0.12*(1-EXP(-50*D29))</f>
        <v>0.20247471345491666</v>
      </c>
    </row>
    <row r="20" spans="2:13">
      <c r="B20" s="73" t="s">
        <v>118</v>
      </c>
      <c r="D20" s="87">
        <f>D18-D19</f>
        <v>2</v>
      </c>
      <c r="G20" s="73" t="s">
        <v>119</v>
      </c>
      <c r="L20" s="104">
        <f>(1-1.5*((0.11852-0.05478*LN(C29))^2))^(-1)*(1+(C27-2.5)*((0.11852-0.05478*LN(C29))^2))</f>
        <v>2.1766423661983652</v>
      </c>
      <c r="M20" s="104">
        <f>(1-1.5*((0.11852-0.05478*LN(D29))^2))^(-1)*(1+(D27-2.5)*((0.11852-0.05478*LN(D29))^2))</f>
        <v>1.5777576462691223</v>
      </c>
    </row>
    <row r="21" spans="2:13">
      <c r="B21" s="73" t="s">
        <v>120</v>
      </c>
      <c r="D21" s="101">
        <v>0.6</v>
      </c>
    </row>
    <row r="22" spans="2:13">
      <c r="B22" s="73" t="s">
        <v>121</v>
      </c>
      <c r="D22" s="87">
        <f>MAX(0,D21*D20)</f>
        <v>1.2</v>
      </c>
      <c r="G22" s="100" t="s">
        <v>122</v>
      </c>
    </row>
    <row r="23" spans="2:13">
      <c r="G23" s="73" t="s">
        <v>112</v>
      </c>
      <c r="M23" s="73">
        <f>M24*M25</f>
        <v>0</v>
      </c>
    </row>
    <row r="24" spans="2:13">
      <c r="B24" s="76" t="s">
        <v>123</v>
      </c>
      <c r="C24" s="93"/>
      <c r="G24" s="73" t="s">
        <v>113</v>
      </c>
      <c r="M24" s="73">
        <f>D12</f>
        <v>1.5</v>
      </c>
    </row>
    <row r="25" spans="2:13">
      <c r="B25" s="73" t="s">
        <v>124</v>
      </c>
      <c r="C25" s="93" t="s">
        <v>125</v>
      </c>
      <c r="G25" s="73" t="s">
        <v>115</v>
      </c>
      <c r="M25" s="101">
        <f>MAX(0,D30-D32)</f>
        <v>0</v>
      </c>
    </row>
    <row r="26" spans="2:13">
      <c r="B26" s="73" t="s">
        <v>126</v>
      </c>
      <c r="C26" s="93" t="s">
        <v>127</v>
      </c>
      <c r="D26" s="93" t="s">
        <v>127</v>
      </c>
    </row>
    <row r="27" spans="2:13" ht="15.75" thickBot="1">
      <c r="B27" s="73" t="s">
        <v>128</v>
      </c>
      <c r="C27" s="93">
        <v>4</v>
      </c>
      <c r="D27" s="93">
        <v>4</v>
      </c>
    </row>
    <row r="28" spans="2:13">
      <c r="B28" s="73" t="s">
        <v>129</v>
      </c>
      <c r="C28" s="105" t="s">
        <v>130</v>
      </c>
      <c r="D28" s="106" t="s">
        <v>131</v>
      </c>
      <c r="G28" s="76" t="s">
        <v>132</v>
      </c>
      <c r="H28" s="73"/>
    </row>
    <row r="29" spans="2:13" ht="15.75" thickBot="1">
      <c r="B29" s="73" t="s">
        <v>133</v>
      </c>
      <c r="C29" s="107">
        <v>1E-3</v>
      </c>
      <c r="D29" s="108">
        <v>7.4999999999999997E-3</v>
      </c>
      <c r="G29" s="99" t="s">
        <v>110</v>
      </c>
    </row>
    <row r="30" spans="2:13">
      <c r="B30" s="73" t="s">
        <v>134</v>
      </c>
      <c r="C30" s="109">
        <v>0.45</v>
      </c>
      <c r="D30" s="109">
        <v>0.45</v>
      </c>
      <c r="G30" s="73" t="s">
        <v>135</v>
      </c>
      <c r="L30" s="110">
        <f>C29*C30*L17</f>
        <v>9.0000000000000011E-2</v>
      </c>
      <c r="M30" s="111">
        <f>D29*D30*M17</f>
        <v>0.66993749999999996</v>
      </c>
    </row>
    <row r="31" spans="2:13" ht="20.25" customHeight="1"/>
    <row r="32" spans="2:13" ht="21" customHeight="1">
      <c r="B32" s="85" t="s">
        <v>136</v>
      </c>
      <c r="C32" s="85"/>
      <c r="D32" s="101">
        <v>0.45</v>
      </c>
      <c r="G32" s="99" t="s">
        <v>122</v>
      </c>
    </row>
    <row r="33" spans="2:13" ht="16.5" customHeight="1">
      <c r="G33" s="73" t="s">
        <v>135</v>
      </c>
      <c r="L33" s="73">
        <v>0</v>
      </c>
      <c r="M33" s="73">
        <f>100%*D32*M24</f>
        <v>0.67500000000000004</v>
      </c>
    </row>
    <row r="35" spans="2:13">
      <c r="G35" s="73" t="s">
        <v>137</v>
      </c>
      <c r="L35" s="112">
        <f>L30+L33</f>
        <v>9.0000000000000011E-2</v>
      </c>
      <c r="M35" s="112">
        <f>M30+M33</f>
        <v>1.3449374999999999</v>
      </c>
    </row>
    <row r="36" spans="2:13">
      <c r="G36" s="73" t="s">
        <v>138</v>
      </c>
      <c r="L36" s="73">
        <f>C14</f>
        <v>0</v>
      </c>
      <c r="M36" s="73">
        <f>D14</f>
        <v>200</v>
      </c>
    </row>
    <row r="37" spans="2:13">
      <c r="G37" s="73" t="s">
        <v>139</v>
      </c>
      <c r="L37" s="104">
        <f>L36-L35</f>
        <v>-9.0000000000000011E-2</v>
      </c>
      <c r="M37" s="104">
        <f>M36-M35</f>
        <v>198.65506250000001</v>
      </c>
    </row>
    <row r="38" spans="2:13">
      <c r="B38" s="207" t="s">
        <v>140</v>
      </c>
      <c r="C38" s="207"/>
    </row>
  </sheetData>
  <mergeCells count="3">
    <mergeCell ref="I5:J5"/>
    <mergeCell ref="L5:M5"/>
    <mergeCell ref="B38:C38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2:S2008"/>
  <sheetViews>
    <sheetView zoomScale="85" zoomScaleNormal="85" workbookViewId="0">
      <selection activeCell="I24" sqref="I24"/>
    </sheetView>
  </sheetViews>
  <sheetFormatPr defaultColWidth="9.140625" defaultRowHeight="15"/>
  <cols>
    <col min="1" max="1" width="9.140625" style="75"/>
    <col min="2" max="2" width="9.140625" style="73"/>
    <col min="3" max="3" width="18.28515625" style="73" customWidth="1"/>
    <col min="4" max="4" width="11.140625" style="73" customWidth="1"/>
    <col min="5" max="5" width="11.28515625" style="73" bestFit="1" customWidth="1"/>
    <col min="6" max="7" width="18" style="73" customWidth="1"/>
    <col min="8" max="10" width="15.7109375" style="73" customWidth="1"/>
    <col min="11" max="11" width="17.85546875" style="73" customWidth="1"/>
    <col min="12" max="12" width="2.5703125" style="73" customWidth="1"/>
    <col min="13" max="13" width="9.140625" style="73"/>
    <col min="14" max="14" width="27.7109375" style="75" customWidth="1"/>
    <col min="15" max="15" width="9.5703125" style="75" customWidth="1"/>
    <col min="16" max="16" width="17" style="75" customWidth="1"/>
    <col min="17" max="17" width="15.140625" style="75" customWidth="1"/>
    <col min="18" max="18" width="12.7109375" style="73" customWidth="1"/>
    <col min="19" max="16384" width="9.140625" style="73"/>
  </cols>
  <sheetData>
    <row r="2" spans="2:19" ht="15.75" thickBot="1"/>
    <row r="3" spans="2:19" ht="15.75" thickBot="1">
      <c r="B3" s="76" t="s">
        <v>141</v>
      </c>
      <c r="N3" s="113" t="s">
        <v>142</v>
      </c>
      <c r="O3" s="114">
        <v>0.45</v>
      </c>
      <c r="Q3" s="115"/>
    </row>
    <row r="4" spans="2:19" ht="15.75" thickBot="1">
      <c r="N4" s="113" t="s">
        <v>143</v>
      </c>
      <c r="O4" s="116">
        <v>4</v>
      </c>
    </row>
    <row r="5" spans="2:19">
      <c r="N5" s="117"/>
      <c r="O5" s="118"/>
      <c r="Q5" s="118"/>
    </row>
    <row r="7" spans="2:19" ht="45">
      <c r="L7" s="119"/>
      <c r="N7" s="117"/>
      <c r="O7" s="120" t="s">
        <v>144</v>
      </c>
      <c r="P7" s="120" t="s">
        <v>145</v>
      </c>
      <c r="Q7" s="120" t="s">
        <v>146</v>
      </c>
      <c r="R7" s="85" t="s">
        <v>147</v>
      </c>
      <c r="S7" s="85"/>
    </row>
    <row r="8" spans="2:19">
      <c r="L8" s="119"/>
      <c r="N8" s="103"/>
      <c r="O8" s="103">
        <v>1E-4</v>
      </c>
      <c r="P8" s="103">
        <f>($O$3*NORMSDIST((1-Q8)^-0.5*NORMSINV(O8)+(Q8/(1-Q8))^0.5*NORMSINV(0.999))-O8*$O$3)*R8</f>
        <v>9.5346939500455096E-3</v>
      </c>
      <c r="Q8" s="121">
        <f>0.12*(1-EXP(-50*O8))/(1-EXP(-50))+0.24*(1-(1-EXP(-50*O8))/(1-EXP(-50)))</f>
        <v>0.23940149750312187</v>
      </c>
      <c r="R8" s="121">
        <f>(1-1.5*(0.11852-0.05478*LN(O8))^2)^(-1)*(1+($O$4-2.5)*(0.11852-0.05478*LN(O8))^2)</f>
        <v>3.7882425657499192</v>
      </c>
    </row>
    <row r="9" spans="2:19">
      <c r="L9" s="119"/>
      <c r="N9" s="103"/>
      <c r="O9" s="103">
        <v>2.0000000000000001E-4</v>
      </c>
      <c r="P9" s="103">
        <f t="shared" ref="P9:P72" si="0">($O$3*NORMSDIST((1-Q9)^-0.5*NORMSINV(O9)+(Q9/(1-Q9))^0.5*NORMSINV(0.999))-O9*$O$3)*R9</f>
        <v>1.3706608059840267E-2</v>
      </c>
      <c r="Q9" s="121">
        <f t="shared" ref="Q9:Q72" si="1">0.12*(1-EXP(-50*O9))/(1-EXP(-50))+0.24*(1-(1-EXP(-50*O9))/(1-EXP(-50)))</f>
        <v>0.23880598004990017</v>
      </c>
      <c r="R9" s="121">
        <f t="shared" ref="R9:R72" si="2">(1-1.5*(0.11852-0.05478*LN(O9))^2)^(-1)*(1+($O$4-2.5)*(0.11852-0.05478*LN(O9))^2)</f>
        <v>3.1109859076162039</v>
      </c>
    </row>
    <row r="10" spans="2:19">
      <c r="L10" s="119"/>
      <c r="N10" s="103"/>
      <c r="O10" s="103">
        <v>2.9999999999999997E-4</v>
      </c>
      <c r="P10" s="103">
        <f t="shared" si="0"/>
        <v>1.7046316903040783E-2</v>
      </c>
      <c r="Q10" s="121">
        <f t="shared" si="1"/>
        <v>0.2382134327523675</v>
      </c>
      <c r="R10" s="121">
        <f t="shared" si="2"/>
        <v>2.8113505412768909</v>
      </c>
    </row>
    <row r="11" spans="2:19">
      <c r="L11" s="119"/>
      <c r="N11" s="103"/>
      <c r="O11" s="103">
        <v>4.0000000000000002E-4</v>
      </c>
      <c r="P11" s="103">
        <f t="shared" si="0"/>
        <v>1.9915831695838989E-2</v>
      </c>
      <c r="Q11" s="121">
        <f t="shared" si="1"/>
        <v>0.23762384079681062</v>
      </c>
      <c r="R11" s="121">
        <f t="shared" si="2"/>
        <v>2.6298462650020502</v>
      </c>
    </row>
    <row r="12" spans="2:19">
      <c r="L12" s="119"/>
      <c r="N12" s="103"/>
      <c r="O12" s="103">
        <v>5.0000000000000001E-4</v>
      </c>
      <c r="P12" s="103">
        <f t="shared" si="0"/>
        <v>2.2467931571279933E-2</v>
      </c>
      <c r="Q12" s="121">
        <f t="shared" si="1"/>
        <v>0.23703718944339991</v>
      </c>
      <c r="R12" s="121">
        <f t="shared" si="2"/>
        <v>2.503687904943499</v>
      </c>
    </row>
    <row r="13" spans="2:19">
      <c r="L13" s="119"/>
      <c r="N13" s="103"/>
      <c r="O13" s="103">
        <v>5.9999999999999995E-4</v>
      </c>
      <c r="P13" s="103">
        <f t="shared" si="0"/>
        <v>2.4785108359396742E-2</v>
      </c>
      <c r="Q13" s="121">
        <f t="shared" si="1"/>
        <v>0.23645346402582099</v>
      </c>
      <c r="R13" s="121">
        <f t="shared" si="2"/>
        <v>2.4088713348082185</v>
      </c>
    </row>
    <row r="14" spans="2:19">
      <c r="L14" s="119"/>
      <c r="N14" s="103"/>
      <c r="O14" s="103">
        <v>6.9999999999999999E-4</v>
      </c>
      <c r="P14" s="103">
        <f t="shared" si="0"/>
        <v>2.6918273927823977E-2</v>
      </c>
      <c r="Q14" s="121">
        <f t="shared" si="1"/>
        <v>0.23587264995090795</v>
      </c>
      <c r="R14" s="121">
        <f t="shared" si="2"/>
        <v>2.333916212133377</v>
      </c>
    </row>
    <row r="15" spans="2:19">
      <c r="L15" s="119"/>
      <c r="N15" s="103"/>
      <c r="O15" s="103">
        <v>8.0000000000000004E-4</v>
      </c>
      <c r="P15" s="103">
        <f t="shared" si="0"/>
        <v>2.8901643056518166E-2</v>
      </c>
      <c r="Q15" s="121">
        <f t="shared" si="1"/>
        <v>0.23529473269827877</v>
      </c>
      <c r="R15" s="121">
        <f t="shared" si="2"/>
        <v>2.2725273649331736</v>
      </c>
    </row>
    <row r="16" spans="2:19">
      <c r="L16" s="119"/>
      <c r="N16" s="103"/>
      <c r="O16" s="103">
        <v>8.9999999999999998E-4</v>
      </c>
      <c r="P16" s="103">
        <f t="shared" si="0"/>
        <v>3.0759615351296187E-2</v>
      </c>
      <c r="Q16" s="121">
        <f t="shared" si="1"/>
        <v>0.23471969781997198</v>
      </c>
      <c r="R16" s="121">
        <f t="shared" si="2"/>
        <v>2.2209161012569325</v>
      </c>
    </row>
    <row r="17" spans="12:18">
      <c r="L17" s="119"/>
      <c r="N17" s="103"/>
      <c r="O17" s="103">
        <v>1E-3</v>
      </c>
      <c r="P17" s="103">
        <f t="shared" si="0"/>
        <v>3.2510370781651643E-2</v>
      </c>
      <c r="Q17" s="121">
        <f t="shared" si="1"/>
        <v>0.23414753094008567</v>
      </c>
      <c r="R17" s="121">
        <f t="shared" si="2"/>
        <v>2.1766423661983652</v>
      </c>
    </row>
    <row r="18" spans="12:18">
      <c r="N18" s="103"/>
      <c r="O18" s="103">
        <v>1.1000000000000001E-3</v>
      </c>
      <c r="P18" s="103">
        <f t="shared" si="0"/>
        <v>3.4167920236609944E-2</v>
      </c>
      <c r="Q18" s="121">
        <f t="shared" si="1"/>
        <v>0.23357821775441803</v>
      </c>
      <c r="R18" s="121">
        <f t="shared" si="2"/>
        <v>2.1380513805519015</v>
      </c>
    </row>
    <row r="19" spans="12:18">
      <c r="N19" s="103"/>
      <c r="O19" s="103">
        <v>1.1999999999999999E-3</v>
      </c>
      <c r="P19" s="103">
        <f t="shared" si="0"/>
        <v>3.574335507824293E-2</v>
      </c>
      <c r="Q19" s="121">
        <f t="shared" si="1"/>
        <v>0.23301174403010982</v>
      </c>
      <c r="R19" s="121">
        <f t="shared" si="2"/>
        <v>2.1039742766072376</v>
      </c>
    </row>
    <row r="20" spans="12:18">
      <c r="N20" s="103"/>
      <c r="O20" s="103">
        <v>1.2999999999999999E-3</v>
      </c>
      <c r="P20" s="103">
        <f t="shared" si="0"/>
        <v>3.7245649232264762E-2</v>
      </c>
      <c r="Q20" s="121">
        <f t="shared" si="1"/>
        <v>0.2324480956052884</v>
      </c>
      <c r="R20" s="121">
        <f t="shared" si="2"/>
        <v>2.0735577526365372</v>
      </c>
    </row>
    <row r="21" spans="12:18">
      <c r="N21" s="103"/>
      <c r="O21" s="103">
        <v>1.4E-3</v>
      </c>
      <c r="P21" s="103">
        <f t="shared" si="0"/>
        <v>3.8682196123383264E-2</v>
      </c>
      <c r="Q21" s="121">
        <f t="shared" si="1"/>
        <v>0.23188725838871377</v>
      </c>
      <c r="R21" s="121">
        <f t="shared" si="2"/>
        <v>2.0461616828415496</v>
      </c>
    </row>
    <row r="22" spans="12:18">
      <c r="N22" s="103"/>
      <c r="O22" s="103">
        <v>1.5E-3</v>
      </c>
      <c r="P22" s="103">
        <f t="shared" si="0"/>
        <v>4.0059180776635853E-2</v>
      </c>
      <c r="Q22" s="121">
        <f t="shared" si="1"/>
        <v>0.23132921835942635</v>
      </c>
      <c r="R22" s="121">
        <f t="shared" si="2"/>
        <v>2.0212947453153931</v>
      </c>
    </row>
    <row r="23" spans="12:18">
      <c r="N23" s="103"/>
      <c r="O23" s="103">
        <v>1.6000000000000001E-3</v>
      </c>
      <c r="P23" s="103">
        <f t="shared" si="0"/>
        <v>4.1381845296956106E-2</v>
      </c>
      <c r="Q23" s="121">
        <f t="shared" si="1"/>
        <v>0.23077396156639626</v>
      </c>
      <c r="R23" s="121">
        <f t="shared" si="2"/>
        <v>1.9985724033698635</v>
      </c>
    </row>
    <row r="24" spans="12:18">
      <c r="N24" s="103"/>
      <c r="O24" s="103">
        <v>1.6999999999999999E-3</v>
      </c>
      <c r="P24" s="103">
        <f t="shared" si="0"/>
        <v>4.2654683030940575E-2</v>
      </c>
      <c r="Q24" s="121">
        <f t="shared" si="1"/>
        <v>0.2302214741281749</v>
      </c>
      <c r="R24" s="121">
        <f t="shared" si="2"/>
        <v>1.977688589929139</v>
      </c>
    </row>
    <row r="25" spans="12:18">
      <c r="N25" s="103"/>
      <c r="O25" s="103">
        <v>1.8E-3</v>
      </c>
      <c r="P25" s="103">
        <f t="shared" si="0"/>
        <v>4.3881583637868461E-2</v>
      </c>
      <c r="Q25" s="121">
        <f t="shared" si="1"/>
        <v>0.22967174223254735</v>
      </c>
      <c r="R25" s="121">
        <f t="shared" si="2"/>
        <v>1.9583960962052558</v>
      </c>
    </row>
    <row r="26" spans="12:18">
      <c r="N26" s="103"/>
      <c r="O26" s="103">
        <v>1.9E-3</v>
      </c>
      <c r="P26" s="103">
        <f t="shared" si="0"/>
        <v>4.5065943520689752E-2</v>
      </c>
      <c r="Q26" s="121">
        <f t="shared" si="1"/>
        <v>0.22912475213618774</v>
      </c>
      <c r="R26" s="121">
        <f t="shared" si="2"/>
        <v>1.9404926616153453</v>
      </c>
    </row>
    <row r="27" spans="12:18">
      <c r="N27" s="103"/>
      <c r="O27" s="103">
        <v>2E-3</v>
      </c>
      <c r="P27" s="103">
        <f t="shared" si="0"/>
        <v>4.6210751277694716E-2</v>
      </c>
      <c r="Q27" s="121">
        <f t="shared" si="1"/>
        <v>0.22858049016431511</v>
      </c>
      <c r="R27" s="121">
        <f t="shared" si="2"/>
        <v>1.923810899196114</v>
      </c>
    </row>
    <row r="28" spans="12:18">
      <c r="N28" s="103"/>
      <c r="O28" s="103">
        <v>2.0999999999999999E-3</v>
      </c>
      <c r="P28" s="103">
        <f t="shared" si="0"/>
        <v>4.7318654793218944E-2</v>
      </c>
      <c r="Q28" s="121">
        <f t="shared" si="1"/>
        <v>0.22803894271035188</v>
      </c>
      <c r="R28" s="121">
        <f t="shared" si="2"/>
        <v>1.9082108627897854</v>
      </c>
    </row>
    <row r="29" spans="12:18">
      <c r="N29" s="103"/>
      <c r="O29" s="103">
        <v>2.2000000000000001E-3</v>
      </c>
      <c r="P29" s="103">
        <f t="shared" si="0"/>
        <v>4.8392014600604057E-2</v>
      </c>
      <c r="Q29" s="121">
        <f t="shared" si="1"/>
        <v>0.2275000962355834</v>
      </c>
      <c r="R29" s="121">
        <f t="shared" si="2"/>
        <v>1.8935744721842003</v>
      </c>
    </row>
    <row r="30" spans="12:18">
      <c r="N30" s="103"/>
      <c r="O30" s="103">
        <v>2.3E-3</v>
      </c>
      <c r="P30" s="103">
        <f t="shared" si="0"/>
        <v>4.9432946824024646E-2</v>
      </c>
      <c r="Q30" s="121">
        <f t="shared" si="1"/>
        <v>0.22696393726881975</v>
      </c>
      <c r="R30" s="121">
        <f t="shared" si="2"/>
        <v>1.8798012695430906</v>
      </c>
    </row>
    <row r="31" spans="12:18">
      <c r="N31" s="103"/>
      <c r="O31" s="103">
        <v>2.3999999999999998E-3</v>
      </c>
      <c r="P31" s="103">
        <f t="shared" si="0"/>
        <v>5.0443358100156648E-2</v>
      </c>
      <c r="Q31" s="121">
        <f t="shared" si="1"/>
        <v>0.22643045240605889</v>
      </c>
      <c r="R31" s="121">
        <f t="shared" si="2"/>
        <v>1.8668051458740134</v>
      </c>
    </row>
    <row r="32" spans="12:18">
      <c r="N32" s="103"/>
      <c r="O32" s="103">
        <v>2.5000000000000001E-3</v>
      </c>
      <c r="P32" s="103">
        <f t="shared" si="0"/>
        <v>5.1424974250435122E-2</v>
      </c>
      <c r="Q32" s="121">
        <f t="shared" si="1"/>
        <v>0.22589962831015145</v>
      </c>
      <c r="R32" s="121">
        <f t="shared" si="2"/>
        <v>1.8545117850957946</v>
      </c>
    </row>
    <row r="33" spans="14:18">
      <c r="N33" s="103"/>
      <c r="O33" s="103">
        <v>2.5999999999999999E-3</v>
      </c>
      <c r="P33" s="103">
        <f t="shared" si="0"/>
        <v>5.2379364028448692E-2</v>
      </c>
      <c r="Q33" s="121">
        <f t="shared" si="1"/>
        <v>0.22537145171046735</v>
      </c>
      <c r="R33" s="121">
        <f t="shared" si="2"/>
        <v>1.8428566463136444</v>
      </c>
    </row>
    <row r="34" spans="14:18">
      <c r="N34" s="103"/>
      <c r="O34" s="103">
        <v>2.7000000000000001E-3</v>
      </c>
      <c r="P34" s="103">
        <f t="shared" si="0"/>
        <v>5.3307958946067477E-2</v>
      </c>
      <c r="Q34" s="121">
        <f t="shared" si="1"/>
        <v>0.2248459094025641</v>
      </c>
      <c r="R34" s="121">
        <f t="shared" si="2"/>
        <v>1.8317833548541789</v>
      </c>
    </row>
    <row r="35" spans="14:18">
      <c r="N35" s="103"/>
      <c r="O35" s="103">
        <v>2.8E-3</v>
      </c>
      <c r="P35" s="103">
        <f t="shared" si="0"/>
        <v>5.4212069947744621E-2</v>
      </c>
      <c r="Q35" s="121">
        <f t="shared" si="1"/>
        <v>0.22432298824785668</v>
      </c>
      <c r="R35" s="121">
        <f t="shared" si="2"/>
        <v>1.8212424073369067</v>
      </c>
    </row>
    <row r="36" spans="14:18" ht="49.5" customHeight="1">
      <c r="N36" s="103"/>
      <c r="O36" s="103">
        <v>2.8999999999999998E-3</v>
      </c>
      <c r="P36" s="103">
        <f t="shared" si="0"/>
        <v>5.509290152930759E-2</v>
      </c>
      <c r="Q36" s="121">
        <f t="shared" si="1"/>
        <v>0.22380267517328895</v>
      </c>
      <c r="R36" s="121">
        <f t="shared" si="2"/>
        <v>1.8111901205735963</v>
      </c>
    </row>
    <row r="37" spans="14:18">
      <c r="N37" s="103"/>
      <c r="O37" s="103">
        <v>3.0000000000000001E-3</v>
      </c>
      <c r="P37" s="103">
        <f t="shared" si="0"/>
        <v>5.5951563768019241E-2</v>
      </c>
      <c r="Q37" s="121">
        <f t="shared" si="1"/>
        <v>0.22328495717100691</v>
      </c>
      <c r="R37" s="121">
        <f t="shared" si="2"/>
        <v>1.8015877716391806</v>
      </c>
    </row>
    <row r="38" spans="14:18">
      <c r="N38" s="103"/>
      <c r="O38" s="103">
        <v>3.0999999999999999E-3</v>
      </c>
      <c r="P38" s="103">
        <f t="shared" si="0"/>
        <v>5.6789082632673779E-2</v>
      </c>
      <c r="Q38" s="121">
        <f t="shared" si="1"/>
        <v>0.22276982129803363</v>
      </c>
      <c r="R38" s="121">
        <f t="shared" si="2"/>
        <v>1.792400889188841</v>
      </c>
    </row>
    <row r="39" spans="14:18">
      <c r="N39" s="103"/>
      <c r="O39" s="103">
        <v>3.2000000000000002E-3</v>
      </c>
      <c r="P39" s="103">
        <f t="shared" si="0"/>
        <v>5.7606408867556642E-2</v>
      </c>
      <c r="Q39" s="121">
        <f t="shared" si="1"/>
        <v>0.22225725467594537</v>
      </c>
      <c r="R39" s="121">
        <f t="shared" si="2"/>
        <v>1.7835986654413301</v>
      </c>
    </row>
    <row r="40" spans="14:18">
      <c r="N40" s="103"/>
      <c r="O40" s="103">
        <v>3.3E-3</v>
      </c>
      <c r="P40" s="103">
        <f t="shared" si="0"/>
        <v>5.8404425686262154E-2</v>
      </c>
      <c r="Q40" s="121">
        <f t="shared" si="1"/>
        <v>0.22174724449054992</v>
      </c>
      <c r="R40" s="121">
        <f t="shared" si="2"/>
        <v>1.7751534651854373</v>
      </c>
    </row>
    <row r="41" spans="14:18">
      <c r="N41" s="103"/>
      <c r="O41" s="103">
        <v>3.3999999999999998E-3</v>
      </c>
      <c r="P41" s="103">
        <f t="shared" si="0"/>
        <v>5.9183955466311444E-2</v>
      </c>
      <c r="Q41" s="121">
        <f t="shared" si="1"/>
        <v>0.22123977799156602</v>
      </c>
      <c r="R41" s="121">
        <f t="shared" si="2"/>
        <v>1.7670404133691235</v>
      </c>
    </row>
    <row r="42" spans="14:18">
      <c r="N42" s="103"/>
      <c r="O42" s="103">
        <v>3.5000000000000001E-3</v>
      </c>
      <c r="P42" s="103">
        <f t="shared" si="0"/>
        <v>5.9945765600151739E-2</v>
      </c>
      <c r="Q42" s="121">
        <f t="shared" si="1"/>
        <v>0.22073484249230488</v>
      </c>
      <c r="R42" s="121">
        <f t="shared" si="2"/>
        <v>1.7592370467705412</v>
      </c>
    </row>
    <row r="43" spans="14:18">
      <c r="N43" s="103"/>
      <c r="O43" s="103">
        <v>3.5999999999999999E-3</v>
      </c>
      <c r="P43" s="103">
        <f t="shared" si="0"/>
        <v>6.0690573630114819E-2</v>
      </c>
      <c r="Q43" s="121">
        <f t="shared" si="1"/>
        <v>0.22023242536935261</v>
      </c>
      <c r="R43" s="121">
        <f t="shared" si="2"/>
        <v>1.7517230182605936</v>
      </c>
    </row>
    <row r="44" spans="14:18">
      <c r="N44" s="103"/>
      <c r="O44" s="103">
        <v>3.7000000000000002E-3</v>
      </c>
      <c r="P44" s="103">
        <f t="shared" si="0"/>
        <v>6.141905177259651E-2</v>
      </c>
      <c r="Q44" s="121">
        <f t="shared" si="1"/>
        <v>0.21973251406225505</v>
      </c>
      <c r="R44" s="121">
        <f t="shared" si="2"/>
        <v>1.7444798444865162</v>
      </c>
    </row>
    <row r="45" spans="14:18">
      <c r="N45" s="103"/>
      <c r="O45" s="103">
        <v>3.8E-3</v>
      </c>
      <c r="P45" s="103">
        <f t="shared" si="0"/>
        <v>6.2131830918807557E-2</v>
      </c>
      <c r="Q45" s="121">
        <f t="shared" si="1"/>
        <v>0.21923509607320346</v>
      </c>
      <c r="R45" s="121">
        <f t="shared" si="2"/>
        <v>1.7374906896079021</v>
      </c>
    </row>
    <row r="46" spans="14:18">
      <c r="N46" s="103"/>
      <c r="O46" s="103">
        <v>3.8999999999999998E-3</v>
      </c>
      <c r="P46" s="103">
        <f t="shared" si="0"/>
        <v>6.2829504184969562E-2</v>
      </c>
      <c r="Q46" s="121">
        <f t="shared" si="1"/>
        <v>0.21874015896672222</v>
      </c>
      <c r="R46" s="121">
        <f t="shared" si="2"/>
        <v>1.7307401791266608</v>
      </c>
    </row>
    <row r="47" spans="14:18">
      <c r="N47" s="103"/>
      <c r="O47" s="103">
        <v>4.0000000000000001E-3</v>
      </c>
      <c r="P47" s="103">
        <f t="shared" si="0"/>
        <v>6.3512630073064555E-2</v>
      </c>
      <c r="Q47" s="121">
        <f t="shared" si="1"/>
        <v>0.21824769036935782</v>
      </c>
      <c r="R47" s="121">
        <f t="shared" si="2"/>
        <v>1.7242142389637141</v>
      </c>
    </row>
    <row r="48" spans="14:18">
      <c r="N48" s="103"/>
      <c r="O48" s="103">
        <v>4.1000000000000003E-3</v>
      </c>
      <c r="P48" s="103">
        <f t="shared" si="0"/>
        <v>6.4181735293632025E-2</v>
      </c>
      <c r="Q48" s="121">
        <f t="shared" si="1"/>
        <v>0.21775767796936973</v>
      </c>
      <c r="R48" s="121">
        <f t="shared" si="2"/>
        <v>1.7178999558168204</v>
      </c>
    </row>
    <row r="49" spans="14:18">
      <c r="N49" s="103"/>
      <c r="O49" s="103">
        <v>4.1999999999999997E-3</v>
      </c>
      <c r="P49" s="103">
        <f t="shared" si="0"/>
        <v>6.4837317294197894E-2</v>
      </c>
      <c r="Q49" s="121">
        <f t="shared" si="1"/>
        <v>0.21727010951642242</v>
      </c>
      <c r="R49" s="121">
        <f t="shared" si="2"/>
        <v>1.7117854555377479</v>
      </c>
    </row>
    <row r="50" spans="14:18">
      <c r="N50" s="103"/>
      <c r="O50" s="103">
        <v>4.3E-3</v>
      </c>
      <c r="P50" s="103">
        <f t="shared" si="0"/>
        <v>6.5479846530390962E-2</v>
      </c>
      <c r="Q50" s="121">
        <f t="shared" si="1"/>
        <v>0.21678497282127923</v>
      </c>
      <c r="R50" s="121">
        <f t="shared" si="2"/>
        <v>1.7058597968322318</v>
      </c>
    </row>
    <row r="51" spans="14:18">
      <c r="N51" s="103"/>
      <c r="O51" s="103">
        <v>4.4000000000000003E-3</v>
      </c>
      <c r="P51" s="103">
        <f t="shared" si="0"/>
        <v>6.6109768511376441E-2</v>
      </c>
      <c r="Q51" s="121">
        <f t="shared" si="1"/>
        <v>0.21630225575549741</v>
      </c>
      <c r="R51" s="121">
        <f t="shared" si="2"/>
        <v>1.7001128780426631</v>
      </c>
    </row>
    <row r="52" spans="14:18">
      <c r="N52" s="103"/>
      <c r="O52" s="103">
        <v>4.4999999999999997E-3</v>
      </c>
      <c r="P52" s="103">
        <f t="shared" si="0"/>
        <v>6.6727505646713009E-2</v>
      </c>
      <c r="Q52" s="121">
        <f t="shared" si="1"/>
        <v>0.21582194625112525</v>
      </c>
      <c r="R52" s="121">
        <f t="shared" si="2"/>
        <v>1.6945353551440983</v>
      </c>
    </row>
    <row r="53" spans="14:18">
      <c r="N53" s="103"/>
      <c r="O53" s="103">
        <v>4.5999999999999999E-3</v>
      </c>
      <c r="P53" s="103">
        <f t="shared" si="0"/>
        <v>6.7333458917952782E-2</v>
      </c>
      <c r="Q53" s="121">
        <f t="shared" si="1"/>
        <v>0.21534403230040008</v>
      </c>
      <c r="R53" s="121">
        <f t="shared" si="2"/>
        <v>1.6891185693866915</v>
      </c>
    </row>
    <row r="54" spans="14:18">
      <c r="N54" s="103"/>
      <c r="O54" s="103">
        <v>4.7000000000000002E-3</v>
      </c>
      <c r="P54" s="103">
        <f t="shared" si="0"/>
        <v>6.792800939510743E-2</v>
      </c>
      <c r="Q54" s="121">
        <f t="shared" si="1"/>
        <v>0.21486850195544827</v>
      </c>
      <c r="R54" s="121">
        <f t="shared" si="2"/>
        <v>1.6838544832657321</v>
      </c>
    </row>
    <row r="55" spans="14:18">
      <c r="N55" s="103"/>
      <c r="O55" s="103">
        <v>4.7999999999999996E-3</v>
      </c>
      <c r="P55" s="103">
        <f t="shared" si="0"/>
        <v>6.8511519615416946E-2</v>
      </c>
      <c r="Q55" s="121">
        <f t="shared" si="1"/>
        <v>0.2143953433279864</v>
      </c>
      <c r="R55" s="121">
        <f t="shared" si="2"/>
        <v>1.6787356237048425</v>
      </c>
    </row>
    <row r="56" spans="14:18">
      <c r="N56" s="103"/>
      <c r="O56" s="103">
        <v>4.8999999999999998E-3</v>
      </c>
      <c r="P56" s="103">
        <f t="shared" si="0"/>
        <v>6.908433483956862E-2</v>
      </c>
      <c r="Q56" s="121">
        <f t="shared" si="1"/>
        <v>0.21392454458902418</v>
      </c>
      <c r="R56" s="121">
        <f t="shared" si="2"/>
        <v>1.6737550315070462</v>
      </c>
    </row>
    <row r="57" spans="14:18">
      <c r="N57" s="103"/>
      <c r="O57" s="103">
        <v>5.0000000000000001E-3</v>
      </c>
      <c r="P57" s="103">
        <f t="shared" si="0"/>
        <v>6.9646784198571066E-2</v>
      </c>
      <c r="Q57" s="121">
        <f t="shared" si="1"/>
        <v>0.21345609396856857</v>
      </c>
      <c r="R57" s="121">
        <f t="shared" si="2"/>
        <v>1.6689062162689527</v>
      </c>
    </row>
    <row r="58" spans="14:18">
      <c r="N58" s="103"/>
      <c r="O58" s="103">
        <v>5.1000000000000004E-3</v>
      </c>
      <c r="P58" s="103">
        <f t="shared" si="0"/>
        <v>7.0199181742826536E-2</v>
      </c>
      <c r="Q58" s="121">
        <f t="shared" si="1"/>
        <v>0.21298997975532971</v>
      </c>
      <c r="R58" s="121">
        <f t="shared" si="2"/>
        <v>1.6641831160706049</v>
      </c>
    </row>
    <row r="59" spans="14:18">
      <c r="N59" s="103"/>
      <c r="O59" s="103">
        <v>5.1999999999999998E-3</v>
      </c>
      <c r="P59" s="103">
        <f t="shared" si="0"/>
        <v>7.0741827403522778E-2</v>
      </c>
      <c r="Q59" s="121">
        <f t="shared" si="1"/>
        <v>0.21252619029642794</v>
      </c>
      <c r="R59" s="121">
        <f t="shared" si="2"/>
        <v>1.6595800613517471</v>
      </c>
    </row>
    <row r="60" spans="14:18">
      <c r="N60" s="103"/>
      <c r="O60" s="103">
        <v>5.3E-3</v>
      </c>
      <c r="P60" s="103">
        <f t="shared" si="0"/>
        <v>7.1275007875239452E-2</v>
      </c>
      <c r="Q60" s="121">
        <f t="shared" si="1"/>
        <v>0.21206471399710267</v>
      </c>
      <c r="R60" s="121">
        <f t="shared" si="2"/>
        <v>1.6550917424678793</v>
      </c>
    </row>
    <row r="61" spans="14:18">
      <c r="N61" s="103"/>
      <c r="O61" s="103">
        <v>5.4000000000000003E-3</v>
      </c>
      <c r="P61" s="103">
        <f t="shared" si="0"/>
        <v>7.179899742761417E-2</v>
      </c>
      <c r="Q61" s="121">
        <f t="shared" si="1"/>
        <v>0.21160553932042236</v>
      </c>
      <c r="R61" s="121">
        <f t="shared" si="2"/>
        <v>1.6507131804891215</v>
      </c>
    </row>
    <row r="62" spans="14:18">
      <c r="N62" s="103"/>
      <c r="O62" s="103">
        <v>5.4999999999999997E-3</v>
      </c>
      <c r="P62" s="103">
        <f t="shared" si="0"/>
        <v>7.2314058652992633E-2</v>
      </c>
      <c r="Q62" s="121">
        <f t="shared" si="1"/>
        <v>0.21114865478699621</v>
      </c>
      <c r="R62" s="121">
        <f t="shared" si="2"/>
        <v>1.646439700863914</v>
      </c>
    </row>
    <row r="63" spans="14:18">
      <c r="N63" s="103"/>
      <c r="O63" s="103">
        <v>5.5999999999999999E-3</v>
      </c>
      <c r="P63" s="103">
        <f t="shared" si="0"/>
        <v>7.2820443156204312E-2</v>
      </c>
      <c r="Q63" s="121">
        <f t="shared" si="1"/>
        <v>0.21069404897468705</v>
      </c>
      <c r="R63" s="121">
        <f t="shared" si="2"/>
        <v>1.642266909619678</v>
      </c>
    </row>
    <row r="64" spans="14:18">
      <c r="N64" s="103"/>
      <c r="O64" s="103">
        <v>5.7000000000000002E-3</v>
      </c>
      <c r="P64" s="103">
        <f t="shared" si="0"/>
        <v>7.3318392191908985E-2</v>
      </c>
      <c r="Q64" s="121">
        <f t="shared" si="1"/>
        <v>0.21024171051832591</v>
      </c>
      <c r="R64" s="121">
        <f t="shared" si="2"/>
        <v>1.6381906718152468</v>
      </c>
    </row>
    <row r="65" spans="14:18">
      <c r="N65" s="103"/>
      <c r="O65" s="103">
        <v>5.7999999999999996E-3</v>
      </c>
      <c r="P65" s="103">
        <f t="shared" si="0"/>
        <v>7.3808137254364109E-2</v>
      </c>
      <c r="Q65" s="121">
        <f t="shared" si="1"/>
        <v>0.20979162810942781</v>
      </c>
      <c r="R65" s="121">
        <f t="shared" si="2"/>
        <v>1.6342070919963616</v>
      </c>
    </row>
    <row r="66" spans="14:18">
      <c r="N66" s="103"/>
      <c r="O66" s="103">
        <v>5.8999999999999999E-3</v>
      </c>
      <c r="P66" s="103">
        <f t="shared" si="0"/>
        <v>7.428990062393484E-2</v>
      </c>
      <c r="Q66" s="121">
        <f t="shared" si="1"/>
        <v>0.20934379049590912</v>
      </c>
      <c r="R66" s="121">
        <f t="shared" si="2"/>
        <v>1.6303124964367957</v>
      </c>
    </row>
    <row r="67" spans="14:18">
      <c r="N67" s="103"/>
      <c r="O67" s="103">
        <v>6.0000000000000001E-3</v>
      </c>
      <c r="P67" s="103">
        <f t="shared" si="0"/>
        <v>7.476389587420991E-2</v>
      </c>
      <c r="Q67" s="121">
        <f t="shared" si="1"/>
        <v>0.20889818648180614</v>
      </c>
      <c r="R67" s="121">
        <f t="shared" si="2"/>
        <v>1.6265034169745509</v>
      </c>
    </row>
    <row r="68" spans="14:18">
      <c r="N68" s="103"/>
      <c r="O68" s="103">
        <v>6.1000000000000004E-3</v>
      </c>
      <c r="P68" s="103">
        <f t="shared" si="0"/>
        <v>7.5230328343182468E-2</v>
      </c>
      <c r="Q68" s="121">
        <f t="shared" si="1"/>
        <v>0.20845480492699531</v>
      </c>
      <c r="R68" s="121">
        <f t="shared" si="2"/>
        <v>1.6227765762757196</v>
      </c>
    </row>
    <row r="69" spans="14:18">
      <c r="N69" s="103"/>
      <c r="O69" s="103">
        <v>6.1999999999999998E-3</v>
      </c>
      <c r="P69" s="103">
        <f t="shared" si="0"/>
        <v>7.5689395571596221E-2</v>
      </c>
      <c r="Q69" s="121">
        <f t="shared" si="1"/>
        <v>0.2080136347469147</v>
      </c>
      <c r="R69" s="121">
        <f t="shared" si="2"/>
        <v>1.6191288743786441</v>
      </c>
    </row>
    <row r="70" spans="14:18">
      <c r="N70" s="103"/>
      <c r="O70" s="103">
        <v>6.3E-3</v>
      </c>
      <c r="P70" s="103">
        <f t="shared" si="0"/>
        <v>7.6141287711247202E-2</v>
      </c>
      <c r="Q70" s="121">
        <f t="shared" si="1"/>
        <v>0.20757466491228682</v>
      </c>
      <c r="R70" s="121">
        <f t="shared" si="2"/>
        <v>1.6155573763883178</v>
      </c>
    </row>
    <row r="71" spans="14:18">
      <c r="N71" s="103"/>
      <c r="O71" s="103">
        <v>6.4000000000000003E-3</v>
      </c>
      <c r="P71" s="103">
        <f t="shared" si="0"/>
        <v>7.6586187905751058E-2</v>
      </c>
      <c r="Q71" s="121">
        <f t="shared" si="1"/>
        <v>0.2071378844488429</v>
      </c>
      <c r="R71" s="121">
        <f t="shared" si="2"/>
        <v>1.6120593012060569</v>
      </c>
    </row>
    <row r="72" spans="14:18">
      <c r="N72" s="103"/>
      <c r="O72" s="103">
        <v>6.4999999999999997E-3</v>
      </c>
      <c r="P72" s="103">
        <f t="shared" si="0"/>
        <v>7.7024272646039976E-2</v>
      </c>
      <c r="Q72" s="121">
        <f t="shared" si="1"/>
        <v>0.20670328243704866</v>
      </c>
      <c r="R72" s="121">
        <f t="shared" si="2"/>
        <v>1.6086320111925536</v>
      </c>
    </row>
    <row r="73" spans="14:18">
      <c r="N73" s="103"/>
      <c r="O73" s="103">
        <v>6.6E-3</v>
      </c>
      <c r="P73" s="103">
        <f t="shared" ref="P73:P136" si="3">($O$3*NORMSDIST((1-Q73)^-0.5*NORMSINV(O73)+(Q73/(1-Q73))^0.5*NORMSINV(0.999))-O73*$O$3)*R73</f>
        <v>7.7455712102633537E-2</v>
      </c>
      <c r="Q73" s="121">
        <f t="shared" ref="Q73:Q136" si="4">0.12*(1-EXP(-50*O73))/(1-EXP(-50))+0.24*(1-(1-EXP(-50*O73))/(1-EXP(-50)))</f>
        <v>0.20627084801183113</v>
      </c>
      <c r="R73" s="121">
        <f t="shared" ref="R73:R136" si="5">(1-1.5*(0.11852-0.05478*LN(O73))^2)^(-1)*(1+($O$4-2.5)*(0.11852-0.05478*LN(O73))^2)</f>
        <v>1.6052730026738715</v>
      </c>
    </row>
    <row r="74" spans="14:18">
      <c r="N74" s="103"/>
      <c r="O74" s="103">
        <v>6.7000000000000002E-3</v>
      </c>
      <c r="P74" s="103">
        <f t="shared" si="3"/>
        <v>7.7880670436537666E-2</v>
      </c>
      <c r="Q74" s="121">
        <f t="shared" si="4"/>
        <v>0.20584057036230718</v>
      </c>
      <c r="R74" s="121">
        <f t="shared" si="5"/>
        <v>1.6019798972099415</v>
      </c>
    </row>
    <row r="75" spans="14:18">
      <c r="N75" s="103"/>
      <c r="O75" s="103">
        <v>6.7999999999999996E-3</v>
      </c>
      <c r="P75" s="103">
        <f t="shared" si="3"/>
        <v>7.8299306090447482E-2</v>
      </c>
      <c r="Q75" s="121">
        <f t="shared" si="4"/>
        <v>0.20541243873151316</v>
      </c>
      <c r="R75" s="121">
        <f t="shared" si="5"/>
        <v>1.5987504335538634</v>
      </c>
    </row>
    <row r="76" spans="14:18">
      <c r="N76" s="103"/>
      <c r="O76" s="103">
        <v>6.8999999999999999E-3</v>
      </c>
      <c r="P76" s="103">
        <f t="shared" si="3"/>
        <v>7.8711772061776014E-2</v>
      </c>
      <c r="Q76" s="121">
        <f t="shared" si="4"/>
        <v>0.20498644241613601</v>
      </c>
      <c r="R76" s="121">
        <f t="shared" si="5"/>
        <v>1.5955824602380329</v>
      </c>
    </row>
    <row r="77" spans="14:18">
      <c r="N77" s="103"/>
      <c r="O77" s="103">
        <v>7.0000000000000001E-3</v>
      </c>
      <c r="P77" s="103">
        <f t="shared" si="3"/>
        <v>7.9118216158896901E-2</v>
      </c>
      <c r="Q77" s="121">
        <f t="shared" si="4"/>
        <v>0.20456257076624562</v>
      </c>
      <c r="R77" s="121">
        <f t="shared" si="5"/>
        <v>1.592473928729853</v>
      </c>
    </row>
    <row r="78" spans="14:18">
      <c r="N78" s="103"/>
      <c r="O78" s="103">
        <v>7.1000000000000004E-3</v>
      </c>
      <c r="P78" s="103">
        <f t="shared" si="3"/>
        <v>7.9518781241858308E-2</v>
      </c>
      <c r="Q78" s="121">
        <f t="shared" si="4"/>
        <v>0.20414081318502869</v>
      </c>
      <c r="R78" s="121">
        <f t="shared" si="5"/>
        <v>1.5894228871057869</v>
      </c>
    </row>
    <row r="79" spans="14:18">
      <c r="N79" s="103"/>
      <c r="O79" s="103">
        <v>7.1999999999999998E-3</v>
      </c>
      <c r="P79" s="103">
        <f t="shared" si="3"/>
        <v>7.9913605448719033E-2</v>
      </c>
      <c r="Q79" s="121">
        <f t="shared" si="4"/>
        <v>0.20372115912852373</v>
      </c>
      <c r="R79" s="121">
        <f t="shared" si="5"/>
        <v>1.5864274741977433</v>
      </c>
    </row>
    <row r="80" spans="14:18">
      <c r="N80" s="103"/>
      <c r="O80" s="103">
        <v>7.3000000000000001E-3</v>
      </c>
      <c r="P80" s="103">
        <f t="shared" si="3"/>
        <v>8.0302822408555991E-2</v>
      </c>
      <c r="Q80" s="121">
        <f t="shared" si="4"/>
        <v>0.20330359810535747</v>
      </c>
      <c r="R80" s="121">
        <f t="shared" si="5"/>
        <v>1.5834859141704802</v>
      </c>
    </row>
    <row r="81" spans="14:18">
      <c r="N81" s="103"/>
      <c r="O81" s="103">
        <v>7.4000000000000003E-3</v>
      </c>
      <c r="P81" s="103">
        <f t="shared" si="3"/>
        <v>8.0686561442101082E-2</v>
      </c>
      <c r="Q81" s="121">
        <f t="shared" si="4"/>
        <v>0.20288811967648257</v>
      </c>
      <c r="R81" s="121">
        <f t="shared" si="5"/>
        <v>1.5805965114928142</v>
      </c>
    </row>
    <row r="82" spans="14:18">
      <c r="N82" s="103"/>
      <c r="O82" s="103">
        <v>7.4999999999999997E-3</v>
      </c>
      <c r="P82" s="103">
        <f t="shared" si="3"/>
        <v>8.1064947750887378E-2</v>
      </c>
      <c r="Q82" s="121">
        <f t="shared" si="4"/>
        <v>0.20247471345491666</v>
      </c>
      <c r="R82" s="121">
        <f t="shared" si="5"/>
        <v>1.5777576462691223</v>
      </c>
    </row>
    <row r="83" spans="14:18">
      <c r="N83" s="103"/>
      <c r="O83" s="103">
        <v>7.6E-3</v>
      </c>
      <c r="P83" s="103">
        <f t="shared" si="3"/>
        <v>8.1438102595706857E-2</v>
      </c>
      <c r="Q83" s="121">
        <f t="shared" si="4"/>
        <v>0.2020633691054827</v>
      </c>
      <c r="R83" s="121">
        <f t="shared" si="5"/>
        <v>1.574967769900852</v>
      </c>
    </row>
    <row r="84" spans="14:18">
      <c r="N84" s="103"/>
      <c r="O84" s="103">
        <v>7.7000000000000002E-3</v>
      </c>
      <c r="P84" s="103">
        <f t="shared" si="3"/>
        <v>8.1806143465119094E-2</v>
      </c>
      <c r="Q84" s="121">
        <f t="shared" si="4"/>
        <v>0.20165407634455051</v>
      </c>
      <c r="R84" s="121">
        <f t="shared" si="5"/>
        <v>1.5722254010506935</v>
      </c>
    </row>
    <row r="85" spans="14:18">
      <c r="N85" s="103"/>
      <c r="O85" s="103">
        <v>7.7999999999999996E-3</v>
      </c>
      <c r="P85" s="103">
        <f t="shared" si="3"/>
        <v>8.2169184234690412E-2</v>
      </c>
      <c r="Q85" s="121">
        <f t="shared" si="4"/>
        <v>0.20124682493977974</v>
      </c>
      <c r="R85" s="121">
        <f t="shared" si="5"/>
        <v>1.5695291218846461</v>
      </c>
    </row>
    <row r="86" spans="14:18">
      <c r="N86" s="103"/>
      <c r="O86" s="103">
        <v>7.9000000000000008E-3</v>
      </c>
      <c r="P86" s="103">
        <f t="shared" si="3"/>
        <v>8.252733531758473E-2</v>
      </c>
      <c r="Q86" s="121">
        <f t="shared" si="4"/>
        <v>0.20084160470986409</v>
      </c>
      <c r="R86" s="121">
        <f t="shared" si="5"/>
        <v>1.5668775745695194</v>
      </c>
    </row>
    <row r="87" spans="14:18">
      <c r="N87" s="103"/>
      <c r="O87" s="103">
        <v>8.0000000000000002E-3</v>
      </c>
      <c r="P87" s="103">
        <f t="shared" si="3"/>
        <v>8.288070380708025E-2</v>
      </c>
      <c r="Q87" s="121">
        <f t="shared" si="4"/>
        <v>0.20043840552427669</v>
      </c>
      <c r="R87" s="121">
        <f t="shared" si="5"/>
        <v>1.5642694580055094</v>
      </c>
    </row>
    <row r="88" spans="14:18">
      <c r="N88" s="103"/>
      <c r="O88" s="103">
        <v>8.0999999999999996E-3</v>
      </c>
      <c r="P88" s="103">
        <f t="shared" si="3"/>
        <v>8.322939361154634E-2</v>
      </c>
      <c r="Q88" s="121">
        <f t="shared" si="4"/>
        <v>0.20003721730301693</v>
      </c>
      <c r="R88" s="121">
        <f t="shared" si="5"/>
        <v>1.5617035247753259</v>
      </c>
    </row>
    <row r="89" spans="14:18">
      <c r="N89" s="103"/>
      <c r="O89" s="103">
        <v>8.2000000000000007E-3</v>
      </c>
      <c r="P89" s="103">
        <f t="shared" si="3"/>
        <v>8.3573505582361388E-2</v>
      </c>
      <c r="Q89" s="121">
        <f t="shared" si="4"/>
        <v>0.19963803001635833</v>
      </c>
      <c r="R89" s="121">
        <f t="shared" si="5"/>
        <v>1.5591785782930268</v>
      </c>
    </row>
    <row r="90" spans="14:18">
      <c r="N90" s="103"/>
      <c r="O90" s="103">
        <v>8.3000000000000001E-3</v>
      </c>
      <c r="P90" s="103">
        <f t="shared" si="3"/>
        <v>8.3913137635229992E-2</v>
      </c>
      <c r="Q90" s="121">
        <f t="shared" si="4"/>
        <v>0.19924083368459794</v>
      </c>
      <c r="R90" s="121">
        <f t="shared" si="5"/>
        <v>1.556693470137207</v>
      </c>
    </row>
    <row r="91" spans="14:18">
      <c r="N91" s="103"/>
      <c r="O91" s="103">
        <v>8.3999999999999995E-3</v>
      </c>
      <c r="P91" s="103">
        <f t="shared" si="3"/>
        <v>8.424838486531E-2</v>
      </c>
      <c r="Q91" s="121">
        <f t="shared" si="4"/>
        <v>0.19884561837780679</v>
      </c>
      <c r="R91" s="121">
        <f t="shared" si="5"/>
        <v>1.5542470975545601</v>
      </c>
    </row>
    <row r="92" spans="14:18">
      <c r="N92" s="103"/>
      <c r="O92" s="103">
        <v>8.5000000000000006E-3</v>
      </c>
      <c r="P92" s="103">
        <f t="shared" si="3"/>
        <v>8.4579339656543018E-2</v>
      </c>
      <c r="Q92" s="121">
        <f t="shared" si="4"/>
        <v>0.19845237421558165</v>
      </c>
      <c r="R92" s="121">
        <f t="shared" si="5"/>
        <v>1.5518384011210091</v>
      </c>
    </row>
    <row r="93" spans="14:18">
      <c r="N93" s="103"/>
      <c r="O93" s="103">
        <v>8.6E-3</v>
      </c>
      <c r="P93" s="103">
        <f t="shared" si="3"/>
        <v>8.4906091785538165E-2</v>
      </c>
      <c r="Q93" s="121">
        <f t="shared" si="4"/>
        <v>0.19806109136679798</v>
      </c>
      <c r="R93" s="121">
        <f t="shared" si="5"/>
        <v>1.5494663625487488</v>
      </c>
    </row>
    <row r="94" spans="14:18">
      <c r="N94" s="103"/>
      <c r="O94" s="103">
        <v>8.6999999999999994E-3</v>
      </c>
      <c r="P94" s="103">
        <f t="shared" si="3"/>
        <v>8.52287285203462E-2</v>
      </c>
      <c r="Q94" s="121">
        <f t="shared" si="4"/>
        <v>0.19767176004936415</v>
      </c>
      <c r="R94" s="121">
        <f t="shared" si="5"/>
        <v>1.5471300026284851</v>
      </c>
    </row>
    <row r="95" spans="14:18">
      <c r="N95" s="103"/>
      <c r="O95" s="103">
        <v>8.8000000000000005E-3</v>
      </c>
      <c r="P95" s="103">
        <f t="shared" si="3"/>
        <v>8.5547334714430476E-2</v>
      </c>
      <c r="Q95" s="121">
        <f t="shared" si="4"/>
        <v>0.19728437052997697</v>
      </c>
      <c r="R95" s="121">
        <f t="shared" si="5"/>
        <v>1.5448283792970963</v>
      </c>
    </row>
    <row r="96" spans="14:18">
      <c r="N96" s="103"/>
      <c r="O96" s="103">
        <v>8.8999999999999999E-3</v>
      </c>
      <c r="P96" s="103">
        <f t="shared" si="3"/>
        <v>8.5861992896118483E-2</v>
      </c>
      <c r="Q96" s="121">
        <f t="shared" si="4"/>
        <v>0.19689891312387822</v>
      </c>
      <c r="R96" s="121">
        <f t="shared" si="5"/>
        <v>1.5425605858217213</v>
      </c>
    </row>
    <row r="97" spans="14:18">
      <c r="N97" s="103"/>
      <c r="O97" s="103">
        <v>8.9999999999999993E-3</v>
      </c>
      <c r="P97" s="103">
        <f t="shared" si="3"/>
        <v>8.6172783353804142E-2</v>
      </c>
      <c r="Q97" s="121">
        <f t="shared" si="4"/>
        <v>0.19651537819461279</v>
      </c>
      <c r="R97" s="121">
        <f t="shared" si="5"/>
        <v>1.5403257490920415</v>
      </c>
    </row>
    <row r="98" spans="14:18">
      <c r="N98" s="103"/>
      <c r="O98" s="103">
        <v>9.1000000000000004E-3</v>
      </c>
      <c r="P98" s="103">
        <f t="shared" si="3"/>
        <v>8.6479784217142613E-2</v>
      </c>
      <c r="Q98" s="121">
        <f t="shared" si="4"/>
        <v>0.19613375615378736</v>
      </c>
      <c r="R98" s="121">
        <f t="shared" si="5"/>
        <v>1.5381230280131681</v>
      </c>
    </row>
    <row r="99" spans="14:18">
      <c r="N99" s="103"/>
      <c r="O99" s="103">
        <v>9.1999999999999998E-3</v>
      </c>
      <c r="P99" s="103">
        <f t="shared" si="3"/>
        <v>8.6783071534475023E-2</v>
      </c>
      <c r="Q99" s="121">
        <f t="shared" si="4"/>
        <v>0.19575403746083109</v>
      </c>
      <c r="R99" s="121">
        <f t="shared" si="5"/>
        <v>1.5359516119921799</v>
      </c>
    </row>
    <row r="100" spans="14:18">
      <c r="N100" s="103"/>
      <c r="O100" s="103">
        <v>9.2999999999999992E-3</v>
      </c>
      <c r="P100" s="103">
        <f t="shared" si="3"/>
        <v>8.7082719346688819E-2</v>
      </c>
      <c r="Q100" s="121">
        <f t="shared" si="4"/>
        <v>0.1953762126227569</v>
      </c>
      <c r="R100" s="121">
        <f t="shared" si="5"/>
        <v>1.533810719511886</v>
      </c>
    </row>
    <row r="101" spans="14:18">
      <c r="N101" s="103"/>
      <c r="O101" s="103">
        <v>9.4000000000000004E-3</v>
      </c>
      <c r="P101" s="103">
        <f t="shared" si="3"/>
        <v>8.7378799757724945E-2</v>
      </c>
      <c r="Q101" s="121">
        <f t="shared" si="4"/>
        <v>0.19500027219392407</v>
      </c>
      <c r="R101" s="121">
        <f t="shared" si="5"/>
        <v>1.5316995967859106</v>
      </c>
    </row>
    <row r="102" spans="14:18">
      <c r="N102" s="103"/>
      <c r="O102" s="103">
        <v>9.4999999999999998E-3</v>
      </c>
      <c r="P102" s="103">
        <f t="shared" si="3"/>
        <v>8.7671383001907369E-2</v>
      </c>
      <c r="Q102" s="121">
        <f t="shared" si="4"/>
        <v>0.19462620677580239</v>
      </c>
      <c r="R102" s="121">
        <f t="shared" si="5"/>
        <v>1.5296175164896402</v>
      </c>
    </row>
    <row r="103" spans="14:18">
      <c r="N103" s="103"/>
      <c r="O103" s="103">
        <v>9.5999999999999992E-3</v>
      </c>
      <c r="P103" s="103">
        <f t="shared" si="3"/>
        <v>8.7960537508280312E-2</v>
      </c>
      <c r="Q103" s="121">
        <f t="shared" si="4"/>
        <v>0.1942540070167369</v>
      </c>
      <c r="R103" s="121">
        <f t="shared" si="5"/>
        <v>1.5275637765620051</v>
      </c>
    </row>
    <row r="104" spans="14:18">
      <c r="N104" s="103"/>
      <c r="O104" s="103">
        <v>9.7000000000000003E-3</v>
      </c>
      <c r="P104" s="103">
        <f t="shared" si="3"/>
        <v>8.8246329962107573E-2</v>
      </c>
      <c r="Q104" s="121">
        <f t="shared" si="4"/>
        <v>0.19388366361171419</v>
      </c>
      <c r="R104" s="121">
        <f t="shared" si="5"/>
        <v>1.5255376990734453</v>
      </c>
    </row>
    <row r="105" spans="14:18">
      <c r="N105" s="103"/>
      <c r="O105" s="103">
        <v>9.7999999999999997E-3</v>
      </c>
      <c r="P105" s="103">
        <f t="shared" si="3"/>
        <v>8.8528825363693664E-2</v>
      </c>
      <c r="Q105" s="121">
        <f t="shared" si="4"/>
        <v>0.19351516730212992</v>
      </c>
      <c r="R105" s="121">
        <f t="shared" si="5"/>
        <v>1.5235386291557549</v>
      </c>
    </row>
    <row r="106" spans="14:18">
      <c r="N106" s="103"/>
      <c r="O106" s="103">
        <v>9.9000000000000008E-3</v>
      </c>
      <c r="P106" s="103">
        <f t="shared" si="3"/>
        <v>8.8808087084665685E-2</v>
      </c>
      <c r="Q106" s="121">
        <f t="shared" si="4"/>
        <v>0.19314850887555712</v>
      </c>
      <c r="R106" s="121">
        <f t="shared" si="5"/>
        <v>1.5215659339898353</v>
      </c>
    </row>
    <row r="107" spans="14:18">
      <c r="N107" s="103"/>
      <c r="O107" s="103">
        <v>0.01</v>
      </c>
      <c r="P107" s="103">
        <f t="shared" si="3"/>
        <v>8.9084176921850083E-2</v>
      </c>
      <c r="Q107" s="121">
        <f t="shared" si="4"/>
        <v>0.192783679165516</v>
      </c>
      <c r="R107" s="121">
        <f t="shared" si="5"/>
        <v>1.5196190018476565</v>
      </c>
    </row>
    <row r="108" spans="14:18">
      <c r="N108" s="103"/>
      <c r="O108" s="103">
        <v>1.01E-2</v>
      </c>
      <c r="P108" s="103">
        <f t="shared" si="3"/>
        <v>8.9357155148874615E-2</v>
      </c>
      <c r="Q108" s="121">
        <f t="shared" si="4"/>
        <v>0.19242066905124486</v>
      </c>
      <c r="R108" s="121">
        <f t="shared" si="5"/>
        <v>1.517697241185028</v>
      </c>
    </row>
    <row r="109" spans="14:18">
      <c r="N109" s="103"/>
      <c r="O109" s="103">
        <v>1.0200000000000001E-2</v>
      </c>
      <c r="P109" s="103">
        <f t="shared" si="3"/>
        <v>8.9627080565605297E-2</v>
      </c>
      <c r="Q109" s="121">
        <f t="shared" si="4"/>
        <v>0.1920594694574719</v>
      </c>
      <c r="R109" s="121">
        <f t="shared" si="5"/>
        <v>1.5158000797819897</v>
      </c>
    </row>
    <row r="110" spans="14:18">
      <c r="N110" s="103"/>
      <c r="O110" s="103">
        <v>1.03E-2</v>
      </c>
      <c r="P110" s="103">
        <f t="shared" si="3"/>
        <v>8.9894010545538652E-2</v>
      </c>
      <c r="Q110" s="121">
        <f t="shared" si="4"/>
        <v>0.19170007135418848</v>
      </c>
      <c r="R110" s="121">
        <f t="shared" si="5"/>
        <v>1.5139269639278969</v>
      </c>
    </row>
    <row r="111" spans="14:18">
      <c r="N111" s="103"/>
      <c r="O111" s="103">
        <v>1.04E-2</v>
      </c>
      <c r="P111" s="103">
        <f t="shared" si="3"/>
        <v>9.0158001081243638E-2</v>
      </c>
      <c r="Q111" s="121">
        <f t="shared" si="4"/>
        <v>0.19134246575642333</v>
      </c>
      <c r="R111" s="121">
        <f t="shared" si="5"/>
        <v>1.5120773576484483</v>
      </c>
    </row>
    <row r="112" spans="14:18">
      <c r="N112" s="103"/>
      <c r="O112" s="103">
        <v>1.0500000000000001E-2</v>
      </c>
      <c r="P112" s="103">
        <f t="shared" si="3"/>
        <v>9.0419106827959908E-2</v>
      </c>
      <c r="Q112" s="121">
        <f t="shared" si="4"/>
        <v>0.1909866437240178</v>
      </c>
      <c r="R112" s="121">
        <f t="shared" si="5"/>
        <v>1.5102507419721363</v>
      </c>
    </row>
    <row r="113" spans="14:18">
      <c r="N113" s="103"/>
      <c r="O113" s="103">
        <v>1.06E-2</v>
      </c>
      <c r="P113" s="103">
        <f t="shared" si="3"/>
        <v>9.0677381145437247E-2</v>
      </c>
      <c r="Q113" s="121">
        <f t="shared" si="4"/>
        <v>0.19063259636140262</v>
      </c>
      <c r="R113" s="121">
        <f t="shared" si="5"/>
        <v>1.5084466142337272</v>
      </c>
    </row>
    <row r="114" spans="14:18">
      <c r="N114" s="103"/>
      <c r="O114" s="103">
        <v>1.0699999999999999E-2</v>
      </c>
      <c r="P114" s="103">
        <f t="shared" si="3"/>
        <v>9.0932876138106966E-2</v>
      </c>
      <c r="Q114" s="121">
        <f t="shared" si="4"/>
        <v>0.19028031481737526</v>
      </c>
      <c r="R114" s="121">
        <f t="shared" si="5"/>
        <v>1.5066644874125932</v>
      </c>
    </row>
    <row r="115" spans="14:18">
      <c r="N115" s="103"/>
      <c r="O115" s="103">
        <v>1.0800000000000001E-2</v>
      </c>
      <c r="P115" s="103">
        <f t="shared" si="3"/>
        <v>9.1185642693665594E-2</v>
      </c>
      <c r="Q115" s="121">
        <f t="shared" si="4"/>
        <v>0.18992979028487875</v>
      </c>
      <c r="R115" s="121">
        <f t="shared" si="5"/>
        <v>1.5049038895038298</v>
      </c>
    </row>
    <row r="116" spans="14:18">
      <c r="N116" s="103"/>
      <c r="O116" s="103">
        <v>1.09E-2</v>
      </c>
      <c r="P116" s="103">
        <f t="shared" si="3"/>
        <v>9.1435730520147196E-2</v>
      </c>
      <c r="Q116" s="121">
        <f t="shared" si="4"/>
        <v>0.18958101400078156</v>
      </c>
      <c r="R116" s="121">
        <f t="shared" si="5"/>
        <v>1.5031643629202451</v>
      </c>
    </row>
    <row r="117" spans="14:18">
      <c r="N117" s="103"/>
      <c r="O117" s="103">
        <v>1.0999999999999999E-2</v>
      </c>
      <c r="P117" s="103">
        <f t="shared" si="3"/>
        <v>9.1683188181556199E-2</v>
      </c>
      <c r="Q117" s="121">
        <f t="shared" si="4"/>
        <v>0.18923397724565841</v>
      </c>
      <c r="R117" s="121">
        <f t="shared" si="5"/>
        <v>1.5014454639234462</v>
      </c>
    </row>
    <row r="118" spans="14:18">
      <c r="N118" s="103"/>
      <c r="O118" s="103">
        <v>1.11E-2</v>
      </c>
      <c r="P118" s="103">
        <f t="shared" si="3"/>
        <v>9.1928063132132407E-2</v>
      </c>
      <c r="Q118" s="121">
        <f t="shared" si="4"/>
        <v>0.18888867134357229</v>
      </c>
      <c r="R118" s="121">
        <f t="shared" si="5"/>
        <v>1.4997467620823453</v>
      </c>
    </row>
    <row r="119" spans="14:18">
      <c r="N119" s="103"/>
      <c r="O119" s="103">
        <v>1.12E-2</v>
      </c>
      <c r="P119" s="103">
        <f t="shared" si="3"/>
        <v>9.2170401749307004E-2</v>
      </c>
      <c r="Q119" s="121">
        <f t="shared" si="4"/>
        <v>0.18854508766185779</v>
      </c>
      <c r="R119" s="121">
        <f t="shared" si="5"/>
        <v>1.49806783975753</v>
      </c>
    </row>
    <row r="120" spans="14:18">
      <c r="N120" s="103"/>
      <c r="O120" s="103">
        <v>1.1299999999999999E-2</v>
      </c>
      <c r="P120" s="103">
        <f t="shared" si="3"/>
        <v>9.2410249365416947E-2</v>
      </c>
      <c r="Q120" s="121">
        <f t="shared" si="4"/>
        <v>0.18820321761090486</v>
      </c>
      <c r="R120" s="121">
        <f t="shared" si="5"/>
        <v>1.4964082916100465</v>
      </c>
    </row>
    <row r="121" spans="14:18">
      <c r="N121" s="103"/>
      <c r="O121" s="103">
        <v>1.14E-2</v>
      </c>
      <c r="P121" s="103">
        <f t="shared" si="3"/>
        <v>9.2647650298228149E-2</v>
      </c>
      <c r="Q121" s="121">
        <f t="shared" si="4"/>
        <v>0.18786305264394443</v>
      </c>
      <c r="R121" s="121">
        <f t="shared" si="5"/>
        <v>1.4947677241332338</v>
      </c>
    </row>
    <row r="122" spans="14:18">
      <c r="N122" s="103"/>
      <c r="O122" s="103">
        <v>1.15E-2</v>
      </c>
      <c r="P122" s="103">
        <f t="shared" si="3"/>
        <v>9.2882647880329364E-2</v>
      </c>
      <c r="Q122" s="121">
        <f t="shared" si="4"/>
        <v>0.18752458425683466</v>
      </c>
      <c r="R122" s="121">
        <f t="shared" si="5"/>
        <v>1.4931457552063292</v>
      </c>
    </row>
    <row r="123" spans="14:18">
      <c r="N123" s="103"/>
      <c r="O123" s="103">
        <v>1.1599999999999999E-2</v>
      </c>
      <c r="P123" s="103">
        <f t="shared" si="3"/>
        <v>9.3115284487441857E-2</v>
      </c>
      <c r="Q123" s="121">
        <f t="shared" si="4"/>
        <v>0.18718780398784823</v>
      </c>
      <c r="R123" s="121">
        <f t="shared" si="5"/>
        <v>1.4915420136686561</v>
      </c>
    </row>
    <row r="124" spans="14:18">
      <c r="N124" s="103"/>
      <c r="O124" s="103">
        <v>1.17E-2</v>
      </c>
      <c r="P124" s="103">
        <f t="shared" si="3"/>
        <v>9.3345601565697586E-2</v>
      </c>
      <c r="Q124" s="121">
        <f t="shared" si="4"/>
        <v>0.18685270341746085</v>
      </c>
      <c r="R124" s="121">
        <f t="shared" si="5"/>
        <v>1.4899561389132749</v>
      </c>
    </row>
    <row r="125" spans="14:18">
      <c r="N125" s="103"/>
      <c r="O125" s="103">
        <v>1.18E-2</v>
      </c>
      <c r="P125" s="103">
        <f t="shared" si="3"/>
        <v>9.3573639657929142E-2</v>
      </c>
      <c r="Q125" s="121">
        <f t="shared" si="4"/>
        <v>0.18651927416814085</v>
      </c>
      <c r="R125" s="121">
        <f t="shared" si="5"/>
        <v>1.4883877804990497</v>
      </c>
    </row>
    <row r="126" spans="14:18">
      <c r="N126" s="103"/>
      <c r="O126" s="103">
        <v>1.1900000000000001E-2</v>
      </c>
      <c r="P126" s="103">
        <f t="shared" si="3"/>
        <v>9.3799438429018112E-2</v>
      </c>
      <c r="Q126" s="121">
        <f t="shared" si="4"/>
        <v>0.18618750790413957</v>
      </c>
      <c r="R126" s="121">
        <f t="shared" si="5"/>
        <v>1.4868365977801432</v>
      </c>
    </row>
    <row r="127" spans="14:18">
      <c r="N127" s="103"/>
      <c r="O127" s="103">
        <v>1.2E-2</v>
      </c>
      <c r="P127" s="103">
        <f t="shared" si="3"/>
        <v>9.4023036690340497E-2</v>
      </c>
      <c r="Q127" s="121">
        <f t="shared" si="4"/>
        <v>0.18585739633128318</v>
      </c>
      <c r="R127" s="121">
        <f t="shared" si="5"/>
        <v>1.4853022595520238</v>
      </c>
    </row>
    <row r="128" spans="14:18">
      <c r="N128" s="103"/>
      <c r="O128" s="103">
        <v>1.21E-2</v>
      </c>
      <c r="P128" s="103">
        <f t="shared" si="3"/>
        <v>9.4244472423349768E-2</v>
      </c>
      <c r="Q128" s="121">
        <f t="shared" si="4"/>
        <v>0.18552893119676514</v>
      </c>
      <c r="R128" s="121">
        <f t="shared" si="5"/>
        <v>1.4837844437131076</v>
      </c>
    </row>
    <row r="129" spans="14:18">
      <c r="N129" s="103"/>
      <c r="O129" s="103">
        <v>1.2200000000000001E-2</v>
      </c>
      <c r="P129" s="103">
        <f t="shared" si="3"/>
        <v>9.4463782802335153E-2</v>
      </c>
      <c r="Q129" s="121">
        <f t="shared" si="4"/>
        <v>0.18520210428893999</v>
      </c>
      <c r="R129" s="121">
        <f t="shared" si="5"/>
        <v>1.4822828369412311</v>
      </c>
    </row>
    <row r="130" spans="14:18">
      <c r="N130" s="103"/>
      <c r="O130" s="103">
        <v>1.23E-2</v>
      </c>
      <c r="P130" s="103">
        <f t="shared" si="3"/>
        <v>9.468100421638756E-2</v>
      </c>
      <c r="Q130" s="121">
        <f t="shared" si="4"/>
        <v>0.18487690743711799</v>
      </c>
      <c r="R130" s="121">
        <f t="shared" si="5"/>
        <v>1.4807971343841824</v>
      </c>
    </row>
    <row r="131" spans="14:18">
      <c r="N131" s="103"/>
      <c r="O131" s="103">
        <v>1.24E-2</v>
      </c>
      <c r="P131" s="103">
        <f t="shared" si="3"/>
        <v>9.489617229061334E-2</v>
      </c>
      <c r="Q131" s="121">
        <f t="shared" si="4"/>
        <v>0.18455333251136091</v>
      </c>
      <c r="R131" s="121">
        <f t="shared" si="5"/>
        <v>1.4793270393635729</v>
      </c>
    </row>
    <row r="132" spans="14:18">
      <c r="N132" s="103"/>
      <c r="O132" s="103">
        <v>1.2500000000000001E-2</v>
      </c>
      <c r="P132" s="103">
        <f t="shared" si="3"/>
        <v>9.5109321906617264E-2</v>
      </c>
      <c r="Q132" s="121">
        <f t="shared" si="4"/>
        <v>0.18423137142227883</v>
      </c>
      <c r="R132" s="121">
        <f t="shared" si="5"/>
        <v>1.4778722630913652</v>
      </c>
    </row>
    <row r="133" spans="14:18">
      <c r="N133" s="103"/>
      <c r="O133" s="103">
        <v>1.26E-2</v>
      </c>
      <c r="P133" s="103">
        <f t="shared" si="3"/>
        <v>9.5320487222296857E-2</v>
      </c>
      <c r="Q133" s="121">
        <f t="shared" si="4"/>
        <v>0.18391101612082764</v>
      </c>
      <c r="R133" s="121">
        <f t="shared" si="5"/>
        <v>1.4764325243984355</v>
      </c>
    </row>
    <row r="134" spans="14:18">
      <c r="N134" s="103"/>
      <c r="O134" s="103">
        <v>1.2699999999999999E-2</v>
      </c>
      <c r="P134" s="103">
        <f t="shared" si="3"/>
        <v>9.5529701690967625E-2</v>
      </c>
      <c r="Q134" s="121">
        <f t="shared" si="4"/>
        <v>0.18359225859810824</v>
      </c>
      <c r="R134" s="121">
        <f t="shared" si="5"/>
        <v>1.4750075494745458</v>
      </c>
    </row>
    <row r="135" spans="14:18">
      <c r="N135" s="103"/>
      <c r="O135" s="103">
        <v>1.2800000000000001E-2</v>
      </c>
      <c r="P135" s="103">
        <f t="shared" si="3"/>
        <v>9.5736998079849464E-2</v>
      </c>
      <c r="Q135" s="121">
        <f t="shared" si="4"/>
        <v>0.1832750908851658</v>
      </c>
      <c r="R135" s="121">
        <f t="shared" si="5"/>
        <v>1.4735970716191773</v>
      </c>
    </row>
    <row r="136" spans="14:18">
      <c r="N136" s="103"/>
      <c r="O136" s="103">
        <v>1.29E-2</v>
      </c>
      <c r="P136" s="103">
        <f t="shared" si="3"/>
        <v>9.594240848794372E-2</v>
      </c>
      <c r="Q136" s="121">
        <f t="shared" si="4"/>
        <v>0.18295950505279113</v>
      </c>
      <c r="R136" s="121">
        <f t="shared" si="5"/>
        <v>1.4722008310026835</v>
      </c>
    </row>
    <row r="137" spans="14:18">
      <c r="N137" s="103"/>
      <c r="O137" s="103">
        <v>1.2999999999999999E-2</v>
      </c>
      <c r="P137" s="103">
        <f t="shared" ref="P137:P200" si="6">($O$3*NORMSDIST((1-Q137)^-0.5*NORMSINV(O137)+(Q137/(1-Q137))^0.5*NORMSINV(0.999))-O137*$O$3)*R137</f>
        <v>9.614596436331968E-2</v>
      </c>
      <c r="Q137" s="121">
        <f t="shared" ref="Q137:Q200" si="7">0.12*(1-EXP(-50*O137))/(1-EXP(-50))+0.24*(1-(1-EXP(-50*O137))/(1-EXP(-50)))</f>
        <v>0.18264549321132192</v>
      </c>
      <c r="R137" s="121">
        <f t="shared" ref="R137:R200" si="8">(1-1.5*(0.11852-0.05478*LN(O137))^2)^(-1)*(1+($O$4-2.5)*(0.11852-0.05478*LN(O137))^2)</f>
        <v>1.4708185744372595</v>
      </c>
    </row>
    <row r="138" spans="14:18">
      <c r="N138" s="103"/>
      <c r="O138" s="103">
        <v>1.3100000000000001E-2</v>
      </c>
      <c r="P138" s="103">
        <f t="shared" si="6"/>
        <v>9.6347696519838322E-2</v>
      </c>
      <c r="Q138" s="121">
        <f t="shared" si="7"/>
        <v>0.18233304751044577</v>
      </c>
      <c r="R138" s="121">
        <f t="shared" si="8"/>
        <v>1.4694500551572496</v>
      </c>
    </row>
    <row r="139" spans="14:18">
      <c r="N139" s="103"/>
      <c r="O139" s="103">
        <v>1.32E-2</v>
      </c>
      <c r="P139" s="103">
        <f t="shared" si="6"/>
        <v>9.6547635153334505E-2</v>
      </c>
      <c r="Q139" s="121">
        <f t="shared" si="7"/>
        <v>0.18202216013900391</v>
      </c>
      <c r="R139" s="121">
        <f t="shared" si="8"/>
        <v>1.4680950326083488</v>
      </c>
    </row>
    <row r="140" spans="14:18">
      <c r="N140" s="103"/>
      <c r="O140" s="103">
        <v>1.3299999999999999E-2</v>
      </c>
      <c r="P140" s="103">
        <f t="shared" si="6"/>
        <v>9.6745809857278667E-2</v>
      </c>
      <c r="Q140" s="121">
        <f t="shared" si="7"/>
        <v>0.18171282332479582</v>
      </c>
      <c r="R140" s="121">
        <f t="shared" si="8"/>
        <v>1.4667532722452696</v>
      </c>
    </row>
    <row r="141" spans="14:18">
      <c r="N141" s="103"/>
      <c r="O141" s="103">
        <v>1.34E-2</v>
      </c>
      <c r="P141" s="103">
        <f t="shared" si="6"/>
        <v>9.6942249637938377E-2</v>
      </c>
      <c r="Q141" s="121">
        <f t="shared" si="7"/>
        <v>0.18140502933438507</v>
      </c>
      <c r="R141" s="121">
        <f t="shared" si="8"/>
        <v>1.4654245453374721</v>
      </c>
    </row>
    <row r="142" spans="14:18">
      <c r="N142" s="103"/>
      <c r="O142" s="103">
        <v>1.35E-2</v>
      </c>
      <c r="P142" s="103">
        <f t="shared" si="6"/>
        <v>9.713698292906163E-2</v>
      </c>
      <c r="Q142" s="121">
        <f t="shared" si="7"/>
        <v>0.1810987704729059</v>
      </c>
      <c r="R142" s="121">
        <f t="shared" si="8"/>
        <v>1.4641086287825811</v>
      </c>
    </row>
    <row r="143" spans="14:18">
      <c r="N143" s="103"/>
      <c r="O143" s="103">
        <v>1.3599999999999999E-2</v>
      </c>
      <c r="P143" s="103">
        <f t="shared" si="6"/>
        <v>9.7330037606094655E-2</v>
      </c>
      <c r="Q143" s="121">
        <f t="shared" si="7"/>
        <v>0.18079403908387076</v>
      </c>
      <c r="R143" s="121">
        <f t="shared" si="8"/>
        <v>1.4628053049271341</v>
      </c>
    </row>
    <row r="144" spans="14:18">
      <c r="N144" s="103"/>
      <c r="O144" s="103">
        <v>1.37E-2</v>
      </c>
      <c r="P144" s="103">
        <f t="shared" si="6"/>
        <v>9.7521440999959741E-2</v>
      </c>
      <c r="Q144" s="121">
        <f t="shared" si="7"/>
        <v>0.18049082754897905</v>
      </c>
      <c r="R144" s="121">
        <f t="shared" si="8"/>
        <v>1.4615143613943109</v>
      </c>
    </row>
    <row r="145" spans="14:18">
      <c r="N145" s="103"/>
      <c r="O145" s="103">
        <v>1.38E-2</v>
      </c>
      <c r="P145" s="103">
        <f t="shared" si="6"/>
        <v>9.7711219910402686E-2</v>
      </c>
      <c r="Q145" s="121">
        <f t="shared" si="7"/>
        <v>0.18018912828792666</v>
      </c>
      <c r="R145" s="121">
        <f t="shared" si="8"/>
        <v>1.4602355909183311</v>
      </c>
    </row>
    <row r="146" spans="14:18">
      <c r="N146" s="103"/>
      <c r="O146" s="103">
        <v>1.3899999999999999E-2</v>
      </c>
      <c r="P146" s="103">
        <f t="shared" si="6"/>
        <v>9.7899400618932472E-2</v>
      </c>
      <c r="Q146" s="121">
        <f t="shared" si="7"/>
        <v>0.17988893375821632</v>
      </c>
      <c r="R146" s="121">
        <f t="shared" si="8"/>
        <v>1.4589687911852165</v>
      </c>
    </row>
    <row r="147" spans="14:18">
      <c r="N147" s="103"/>
      <c r="O147" s="103">
        <v>1.4E-2</v>
      </c>
      <c r="P147" s="103">
        <f t="shared" si="6"/>
        <v>9.808600890136121E-2</v>
      </c>
      <c r="Q147" s="121">
        <f t="shared" si="7"/>
        <v>0.17959023645496913</v>
      </c>
      <c r="R147" s="121">
        <f t="shared" si="8"/>
        <v>1.4577137646796219</v>
      </c>
    </row>
    <row r="148" spans="14:18">
      <c r="N148" s="103"/>
      <c r="O148" s="103">
        <v>1.41E-2</v>
      </c>
      <c r="P148" s="103">
        <f t="shared" si="6"/>
        <v>9.8271070039966976E-2</v>
      </c>
      <c r="Q148" s="121">
        <f t="shared" si="7"/>
        <v>0.17929302891073701</v>
      </c>
      <c r="R148" s="121">
        <f t="shared" si="8"/>
        <v>1.4564703185374697</v>
      </c>
    </row>
    <row r="149" spans="14:18">
      <c r="N149" s="103"/>
      <c r="O149" s="103">
        <v>1.4200000000000001E-2</v>
      </c>
      <c r="P149" s="103">
        <f t="shared" si="6"/>
        <v>9.8454608835288462E-2</v>
      </c>
      <c r="Q149" s="121">
        <f t="shared" si="7"/>
        <v>0.1789973036953158</v>
      </c>
      <c r="R149" s="121">
        <f t="shared" si="8"/>
        <v>1.4552382644041204</v>
      </c>
    </row>
    <row r="150" spans="14:18">
      <c r="N150" s="103"/>
      <c r="O150" s="103">
        <v>1.43E-2</v>
      </c>
      <c r="P150" s="103">
        <f t="shared" si="6"/>
        <v>9.8636649617566213E-2</v>
      </c>
      <c r="Q150" s="121">
        <f t="shared" si="7"/>
        <v>0.17870305341555978</v>
      </c>
      <c r="R150" s="121">
        <f t="shared" si="8"/>
        <v>1.4540174182978456</v>
      </c>
    </row>
    <row r="151" spans="14:18">
      <c r="N151" s="103"/>
      <c r="O151" s="103">
        <v>1.44E-2</v>
      </c>
      <c r="P151" s="103">
        <f t="shared" si="6"/>
        <v>9.8817216257843676E-2</v>
      </c>
      <c r="Q151" s="121">
        <f t="shared" si="7"/>
        <v>0.17841027071519661</v>
      </c>
      <c r="R151" s="121">
        <f t="shared" si="8"/>
        <v>1.4528076004783514</v>
      </c>
    </row>
    <row r="152" spans="14:18">
      <c r="N152" s="103"/>
      <c r="O152" s="103">
        <v>1.4500000000000001E-2</v>
      </c>
      <c r="P152" s="103">
        <f t="shared" si="6"/>
        <v>9.8996332178740251E-2</v>
      </c>
      <c r="Q152" s="121">
        <f t="shared" si="7"/>
        <v>0.17811894827464347</v>
      </c>
      <c r="R152" s="121">
        <f t="shared" si="8"/>
        <v>1.4516086353201525</v>
      </c>
    </row>
    <row r="153" spans="14:18">
      <c r="N153" s="103"/>
      <c r="O153" s="103">
        <v>1.46E-2</v>
      </c>
      <c r="P153" s="103">
        <f t="shared" si="6"/>
        <v>9.9174020364908536E-2</v>
      </c>
      <c r="Q153" s="121">
        <f t="shared" si="7"/>
        <v>0.1778290788108243</v>
      </c>
      <c r="R153" s="121">
        <f t="shared" si="8"/>
        <v>1.450420351190568</v>
      </c>
    </row>
    <row r="154" spans="14:18">
      <c r="N154" s="103"/>
      <c r="O154" s="103">
        <v>1.47E-2</v>
      </c>
      <c r="P154" s="103">
        <f t="shared" si="6"/>
        <v>9.9350303373185622E-2</v>
      </c>
      <c r="Q154" s="121">
        <f t="shared" si="7"/>
        <v>0.1775406550769873</v>
      </c>
      <c r="R154" s="121">
        <f t="shared" si="8"/>
        <v>1.4492425803321503</v>
      </c>
    </row>
    <row r="155" spans="14:18">
      <c r="N155" s="103"/>
      <c r="O155" s="103">
        <v>1.4800000000000001E-2</v>
      </c>
      <c r="P155" s="103">
        <f t="shared" si="6"/>
        <v>9.9525203342450921E-2</v>
      </c>
      <c r="Q155" s="121">
        <f t="shared" si="7"/>
        <v>0.17725366986252411</v>
      </c>
      <c r="R155" s="121">
        <f t="shared" si="8"/>
        <v>1.4480751587493539</v>
      </c>
    </row>
    <row r="156" spans="14:18">
      <c r="N156" s="103"/>
      <c r="O156" s="103">
        <v>1.49E-2</v>
      </c>
      <c r="P156" s="103">
        <f t="shared" si="6"/>
        <v>9.9698742003200599E-2</v>
      </c>
      <c r="Q156" s="121">
        <f t="shared" si="7"/>
        <v>0.1769681159927895</v>
      </c>
      <c r="R156" s="121">
        <f t="shared" si="8"/>
        <v>1.4469179260992606</v>
      </c>
    </row>
    <row r="157" spans="14:18">
      <c r="N157" s="103"/>
      <c r="O157" s="103">
        <v>1.4999999999999999E-2</v>
      </c>
      <c r="P157" s="103">
        <f t="shared" si="6"/>
        <v>9.9870940686847792E-2</v>
      </c>
      <c r="Q157" s="121">
        <f t="shared" si="7"/>
        <v>0.17668398632892177</v>
      </c>
      <c r="R157" s="121">
        <f t="shared" si="8"/>
        <v>1.4457707255861965</v>
      </c>
    </row>
    <row r="158" spans="14:18">
      <c r="N158" s="103"/>
      <c r="O158" s="103">
        <v>1.5100000000000001E-2</v>
      </c>
      <c r="P158" s="103">
        <f t="shared" si="6"/>
        <v>0.10004182033475802</v>
      </c>
      <c r="Q158" s="121">
        <f t="shared" si="7"/>
        <v>0.17640127376766454</v>
      </c>
      <c r="R158" s="121">
        <f t="shared" si="8"/>
        <v>1.4446334038600681</v>
      </c>
    </row>
    <row r="159" spans="14:18">
      <c r="N159" s="103"/>
      <c r="O159" s="103">
        <v>1.52E-2</v>
      </c>
      <c r="P159" s="103">
        <f t="shared" si="6"/>
        <v>0.10021140150703037</v>
      </c>
      <c r="Q159" s="121">
        <f t="shared" si="7"/>
        <v>0.17611997124118911</v>
      </c>
      <c r="R159" s="121">
        <f t="shared" si="8"/>
        <v>1.4435058109182712</v>
      </c>
    </row>
    <row r="160" spans="14:18">
      <c r="N160" s="103"/>
      <c r="O160" s="103">
        <v>1.5299999999999999E-2</v>
      </c>
      <c r="P160" s="103">
        <f t="shared" si="6"/>
        <v>0.10037970439103222</v>
      </c>
      <c r="Q160" s="121">
        <f t="shared" si="7"/>
        <v>0.1758400717169176</v>
      </c>
      <c r="R160" s="121">
        <f t="shared" si="8"/>
        <v>1.4423878000110215</v>
      </c>
    </row>
    <row r="161" spans="14:18">
      <c r="N161" s="103"/>
      <c r="O161" s="103">
        <v>1.54E-2</v>
      </c>
      <c r="P161" s="103">
        <f t="shared" si="6"/>
        <v>0.10054674880969539</v>
      </c>
      <c r="Q161" s="121">
        <f t="shared" si="7"/>
        <v>0.17556156819734736</v>
      </c>
      <c r="R161" s="121">
        <f t="shared" si="8"/>
        <v>1.4412792275499564</v>
      </c>
    </row>
    <row r="162" spans="14:18">
      <c r="N162" s="103"/>
      <c r="O162" s="103">
        <v>1.55E-2</v>
      </c>
      <c r="P162" s="103">
        <f t="shared" si="6"/>
        <v>0.10071255422958211</v>
      </c>
      <c r="Q162" s="121">
        <f t="shared" si="7"/>
        <v>0.17528445371987589</v>
      </c>
      <c r="R162" s="121">
        <f t="shared" si="8"/>
        <v>1.440179953019896</v>
      </c>
    </row>
    <row r="163" spans="14:18">
      <c r="N163" s="103"/>
      <c r="O163" s="103">
        <v>1.5599999999999999E-2</v>
      </c>
      <c r="P163" s="103">
        <f t="shared" si="6"/>
        <v>0.10087713976873093</v>
      </c>
      <c r="Q163" s="121">
        <f t="shared" si="7"/>
        <v>0.17500872135662682</v>
      </c>
      <c r="R163" s="121">
        <f t="shared" si="8"/>
        <v>1.4390898388936084</v>
      </c>
    </row>
    <row r="164" spans="14:18">
      <c r="N164" s="103"/>
      <c r="O164" s="103">
        <v>1.5699999999999999E-2</v>
      </c>
      <c r="P164" s="103">
        <f t="shared" si="6"/>
        <v>0.1010405242042843</v>
      </c>
      <c r="Q164" s="121">
        <f t="shared" si="7"/>
        <v>0.17473436421427671</v>
      </c>
      <c r="R164" s="121">
        <f t="shared" si="8"/>
        <v>1.4380087505494823</v>
      </c>
    </row>
    <row r="165" spans="14:18">
      <c r="N165" s="103"/>
      <c r="O165" s="103">
        <v>1.5800000000000002E-2</v>
      </c>
      <c r="P165" s="103">
        <f t="shared" si="6"/>
        <v>0.10120272597991316</v>
      </c>
      <c r="Q165" s="121">
        <f t="shared" si="7"/>
        <v>0.17446137543388271</v>
      </c>
      <c r="R165" s="121">
        <f t="shared" si="8"/>
        <v>1.43693655619197</v>
      </c>
    </row>
    <row r="166" spans="14:18">
      <c r="N166" s="103"/>
      <c r="O166" s="103">
        <v>1.5900000000000001E-2</v>
      </c>
      <c r="P166" s="103">
        <f t="shared" si="6"/>
        <v>0.1013637632130359</v>
      </c>
      <c r="Q166" s="121">
        <f t="shared" si="7"/>
        <v>0.17418974819071109</v>
      </c>
      <c r="R166" s="121">
        <f t="shared" si="8"/>
        <v>1.4358731267747058</v>
      </c>
    </row>
    <row r="167" spans="14:18">
      <c r="N167" s="103"/>
      <c r="O167" s="103">
        <v>1.6E-2</v>
      </c>
      <c r="P167" s="103">
        <f t="shared" si="6"/>
        <v>0.10152365370184684</v>
      </c>
      <c r="Q167" s="121">
        <f t="shared" si="7"/>
        <v>0.17391947569406657</v>
      </c>
      <c r="R167" s="121">
        <f t="shared" si="8"/>
        <v>1.4348183359261832</v>
      </c>
    </row>
    <row r="168" spans="14:18">
      <c r="N168" s="103"/>
      <c r="O168" s="103">
        <v>1.61E-2</v>
      </c>
      <c r="P168" s="103">
        <f t="shared" si="6"/>
        <v>0.10168241493215567</v>
      </c>
      <c r="Q168" s="121">
        <f t="shared" si="7"/>
        <v>0.17365055118712275</v>
      </c>
      <c r="R168" s="121">
        <f t="shared" si="8"/>
        <v>1.4337720598778962</v>
      </c>
    </row>
    <row r="169" spans="14:18">
      <c r="N169" s="103"/>
      <c r="O169" s="103">
        <v>1.6199999999999999E-2</v>
      </c>
      <c r="P169" s="103">
        <f t="shared" si="6"/>
        <v>0.10184006408404425</v>
      </c>
      <c r="Q169" s="121">
        <f t="shared" si="7"/>
        <v>0.17338296794675293</v>
      </c>
      <c r="R169" s="121">
        <f t="shared" si="8"/>
        <v>1.4327341773948459</v>
      </c>
    </row>
    <row r="170" spans="14:18">
      <c r="N170" s="103"/>
      <c r="O170" s="103">
        <v>1.6299999999999999E-2</v>
      </c>
      <c r="P170" s="103">
        <f t="shared" si="6"/>
        <v>0.10199661803835008</v>
      </c>
      <c r="Q170" s="121">
        <f t="shared" si="7"/>
        <v>0.17311671928336214</v>
      </c>
      <c r="R170" s="121">
        <f t="shared" si="8"/>
        <v>1.4317045697083202</v>
      </c>
    </row>
    <row r="171" spans="14:18">
      <c r="N171" s="103"/>
      <c r="O171" s="103">
        <v>1.6400000000000001E-2</v>
      </c>
      <c r="P171" s="103">
        <f t="shared" si="6"/>
        <v>0.10215209338297561</v>
      </c>
      <c r="Q171" s="121">
        <f t="shared" si="7"/>
        <v>0.17285179854071989</v>
      </c>
      <c r="R171" s="121">
        <f t="shared" si="8"/>
        <v>1.4306831204508599</v>
      </c>
    </row>
    <row r="172" spans="14:18">
      <c r="N172" s="103"/>
      <c r="O172" s="103">
        <v>1.6500000000000001E-2</v>
      </c>
      <c r="P172" s="103">
        <f t="shared" si="6"/>
        <v>0.10230650641903787</v>
      </c>
      <c r="Q172" s="121">
        <f t="shared" si="7"/>
        <v>0.1725881990957939</v>
      </c>
      <c r="R172" s="121">
        <f t="shared" si="8"/>
        <v>1.4296697155933269</v>
      </c>
    </row>
    <row r="173" spans="14:18">
      <c r="N173" s="103"/>
      <c r="O173" s="103">
        <v>1.66E-2</v>
      </c>
      <c r="P173" s="103">
        <f t="shared" si="6"/>
        <v>0.10245987316685341</v>
      </c>
      <c r="Q173" s="121">
        <f t="shared" si="7"/>
        <v>0.17232591435858427</v>
      </c>
      <c r="R173" s="121">
        <f t="shared" si="8"/>
        <v>1.4286642433839916</v>
      </c>
    </row>
    <row r="174" spans="14:18">
      <c r="N174" s="103"/>
      <c r="O174" s="103">
        <v>1.67E-2</v>
      </c>
      <c r="P174" s="103">
        <f t="shared" si="6"/>
        <v>0.10261220937177216</v>
      </c>
      <c r="Q174" s="121">
        <f t="shared" si="7"/>
        <v>0.17206493777195891</v>
      </c>
      <c r="R174" s="121">
        <f t="shared" si="8"/>
        <v>1.4276665942895677</v>
      </c>
    </row>
    <row r="175" spans="14:18">
      <c r="N175" s="103"/>
      <c r="O175" s="103">
        <v>1.6799999999999999E-2</v>
      </c>
      <c r="P175" s="103">
        <f t="shared" si="6"/>
        <v>0.10276353050986003</v>
      </c>
      <c r="Q175" s="121">
        <f t="shared" si="7"/>
        <v>0.17180526281148956</v>
      </c>
      <c r="R175" s="121">
        <f t="shared" si="8"/>
        <v>1.4266766609381196</v>
      </c>
    </row>
    <row r="176" spans="14:18">
      <c r="N176" s="103"/>
      <c r="O176" s="103">
        <v>1.6899999999999998E-2</v>
      </c>
      <c r="P176" s="103">
        <f t="shared" si="6"/>
        <v>0.10291385179343743</v>
      </c>
      <c r="Q176" s="121">
        <f t="shared" si="7"/>
        <v>0.1715468829852887</v>
      </c>
      <c r="R176" s="121">
        <f t="shared" si="8"/>
        <v>1.425694338063765</v>
      </c>
    </row>
    <row r="177" spans="14:18">
      <c r="N177" s="103"/>
      <c r="O177" s="103">
        <v>1.7000000000000001E-2</v>
      </c>
      <c r="P177" s="103">
        <f t="shared" si="6"/>
        <v>0.10306318817647701</v>
      </c>
      <c r="Q177" s="121">
        <f t="shared" si="7"/>
        <v>0.17128979183384718</v>
      </c>
      <c r="R177" s="121">
        <f t="shared" si="8"/>
        <v>1.4247195224531173</v>
      </c>
    </row>
    <row r="178" spans="14:18">
      <c r="N178" s="103"/>
      <c r="O178" s="103">
        <v>1.7100000000000001E-2</v>
      </c>
      <c r="P178" s="103">
        <f t="shared" si="6"/>
        <v>0.10321155435986254</v>
      </c>
      <c r="Q178" s="121">
        <f t="shared" si="7"/>
        <v>0.17103398292987287</v>
      </c>
      <c r="R178" s="121">
        <f t="shared" si="8"/>
        <v>1.4237521128933959</v>
      </c>
    </row>
    <row r="179" spans="14:18">
      <c r="N179" s="103"/>
      <c r="O179" s="103">
        <v>1.72E-2</v>
      </c>
      <c r="P179" s="103">
        <f t="shared" si="6"/>
        <v>0.10335896479652115</v>
      </c>
      <c r="Q179" s="121">
        <f t="shared" si="7"/>
        <v>0.17077944987812987</v>
      </c>
      <c r="R179" s="121">
        <f t="shared" si="8"/>
        <v>1.422792010122145</v>
      </c>
    </row>
    <row r="180" spans="14:18">
      <c r="N180" s="103"/>
      <c r="O180" s="103">
        <v>1.7299999999999999E-2</v>
      </c>
      <c r="P180" s="103">
        <f t="shared" si="6"/>
        <v>0.10350543369642211</v>
      </c>
      <c r="Q180" s="121">
        <f t="shared" si="7"/>
        <v>0.17052618631527855</v>
      </c>
      <c r="R180" s="121">
        <f t="shared" si="8"/>
        <v>1.4218391167784996</v>
      </c>
    </row>
    <row r="181" spans="14:18">
      <c r="N181" s="103"/>
      <c r="O181" s="103">
        <v>1.7399999999999999E-2</v>
      </c>
      <c r="P181" s="103">
        <f t="shared" si="6"/>
        <v>0.10365097503145482</v>
      </c>
      <c r="Q181" s="121">
        <f t="shared" si="7"/>
        <v>0.17027418590971666</v>
      </c>
      <c r="R181" s="121">
        <f t="shared" si="8"/>
        <v>1.420893337355948</v>
      </c>
    </row>
    <row r="182" spans="14:18">
      <c r="N182" s="103"/>
      <c r="O182" s="103">
        <v>1.7500000000000002E-2</v>
      </c>
      <c r="P182" s="103">
        <f t="shared" si="6"/>
        <v>0.10379560254018436</v>
      </c>
      <c r="Q182" s="121">
        <f t="shared" si="7"/>
        <v>0.170023442361421</v>
      </c>
      <c r="R182" s="121">
        <f t="shared" si="8"/>
        <v>1.4199545781565304</v>
      </c>
    </row>
    <row r="183" spans="14:18">
      <c r="N183" s="103"/>
      <c r="O183" s="103">
        <v>1.7600000000000001E-2</v>
      </c>
      <c r="P183" s="103">
        <f t="shared" si="6"/>
        <v>0.10393932973249227</v>
      </c>
      <c r="Q183" s="121">
        <f t="shared" si="7"/>
        <v>0.16977394940178975</v>
      </c>
      <c r="R183" s="121">
        <f t="shared" si="8"/>
        <v>1.4190227472464247</v>
      </c>
    </row>
    <row r="184" spans="14:18">
      <c r="N184" s="103"/>
      <c r="O184" s="103">
        <v>1.77E-2</v>
      </c>
      <c r="P184" s="103">
        <f t="shared" si="6"/>
        <v>0.10408216989410091</v>
      </c>
      <c r="Q184" s="121">
        <f t="shared" si="7"/>
        <v>0.16952570079348595</v>
      </c>
      <c r="R184" s="121">
        <f t="shared" si="8"/>
        <v>1.4180977544128721</v>
      </c>
    </row>
    <row r="185" spans="14:18">
      <c r="N185" s="103"/>
      <c r="O185" s="103">
        <v>1.78E-2</v>
      </c>
      <c r="P185" s="103">
        <f t="shared" si="6"/>
        <v>0.10422413609099153</v>
      </c>
      <c r="Q185" s="121">
        <f t="shared" si="7"/>
        <v>0.16927869033028145</v>
      </c>
      <c r="R185" s="121">
        <f t="shared" si="8"/>
        <v>1.4171795111223875</v>
      </c>
    </row>
    <row r="186" spans="14:18">
      <c r="N186" s="103"/>
      <c r="O186" s="103">
        <v>1.7899999999999999E-2</v>
      </c>
      <c r="P186" s="103">
        <f t="shared" si="6"/>
        <v>0.10436524117371183</v>
      </c>
      <c r="Q186" s="121">
        <f t="shared" si="7"/>
        <v>0.16903291183690178</v>
      </c>
      <c r="R186" s="121">
        <f t="shared" si="8"/>
        <v>1.4162679304802208</v>
      </c>
    </row>
    <row r="187" spans="14:18">
      <c r="N187" s="103"/>
      <c r="O187" s="103">
        <v>1.7999999999999999E-2</v>
      </c>
      <c r="P187" s="103">
        <f t="shared" si="6"/>
        <v>0.10450549778158336</v>
      </c>
      <c r="Q187" s="121">
        <f t="shared" si="7"/>
        <v>0.16878835916887192</v>
      </c>
      <c r="R187" s="121">
        <f t="shared" si="8"/>
        <v>1.415362927191012</v>
      </c>
    </row>
    <row r="188" spans="14:18">
      <c r="N188" s="103"/>
      <c r="O188" s="103">
        <v>1.8100000000000002E-2</v>
      </c>
      <c r="P188" s="103">
        <f t="shared" si="6"/>
        <v>0.10464491834680482</v>
      </c>
      <c r="Q188" s="121">
        <f t="shared" si="7"/>
        <v>0.16854502621236225</v>
      </c>
      <c r="R188" s="121">
        <f t="shared" si="8"/>
        <v>1.4144644175206091</v>
      </c>
    </row>
    <row r="189" spans="14:18">
      <c r="N189" s="103"/>
      <c r="O189" s="103">
        <v>1.8200000000000001E-2</v>
      </c>
      <c r="P189" s="103">
        <f t="shared" si="6"/>
        <v>0.10478351509846091</v>
      </c>
      <c r="Q189" s="121">
        <f t="shared" si="7"/>
        <v>0.16830290688403632</v>
      </c>
      <c r="R189" s="121">
        <f t="shared" si="8"/>
        <v>1.4135723192590004</v>
      </c>
    </row>
    <row r="190" spans="14:18">
      <c r="N190" s="103"/>
      <c r="O190" s="103">
        <v>1.83E-2</v>
      </c>
      <c r="P190" s="103">
        <f t="shared" si="6"/>
        <v>0.10492130006643319</v>
      </c>
      <c r="Q190" s="121">
        <f t="shared" si="7"/>
        <v>0.16806199513089826</v>
      </c>
      <c r="R190" s="121">
        <f t="shared" si="8"/>
        <v>1.4126865516843297</v>
      </c>
    </row>
    <row r="191" spans="14:18">
      <c r="N191" s="103"/>
      <c r="O191" s="103">
        <v>1.84E-2</v>
      </c>
      <c r="P191" s="103">
        <f t="shared" si="6"/>
        <v>0.10505828508522135</v>
      </c>
      <c r="Q191" s="121">
        <f t="shared" si="7"/>
        <v>0.16782228493014167</v>
      </c>
      <c r="R191" s="121">
        <f t="shared" si="8"/>
        <v>1.4118070355279504</v>
      </c>
    </row>
    <row r="192" spans="14:18">
      <c r="N192" s="103"/>
      <c r="O192" s="103">
        <v>1.8499999999999999E-2</v>
      </c>
      <c r="P192" s="103">
        <f t="shared" si="6"/>
        <v>0.10519448179767339</v>
      </c>
      <c r="Q192" s="121">
        <f t="shared" si="7"/>
        <v>0.16758377028899915</v>
      </c>
      <c r="R192" s="121">
        <f t="shared" si="8"/>
        <v>1.4109336929404885</v>
      </c>
    </row>
    <row r="193" spans="14:18">
      <c r="N193" s="103"/>
      <c r="O193" s="103">
        <v>1.8599999999999998E-2</v>
      </c>
      <c r="P193" s="103">
        <f t="shared" si="6"/>
        <v>0.10532990165862874</v>
      </c>
      <c r="Q193" s="121">
        <f t="shared" si="7"/>
        <v>0.16734644524459213</v>
      </c>
      <c r="R193" s="121">
        <f t="shared" si="8"/>
        <v>1.4100664474588747</v>
      </c>
    </row>
    <row r="194" spans="14:18">
      <c r="N194" s="103"/>
      <c r="O194" s="103">
        <v>1.8700000000000001E-2</v>
      </c>
      <c r="P194" s="103">
        <f t="shared" si="6"/>
        <v>0.10546455593847778</v>
      </c>
      <c r="Q194" s="121">
        <f t="shared" si="7"/>
        <v>0.16711030386378223</v>
      </c>
      <c r="R194" s="121">
        <f t="shared" si="8"/>
        <v>1.40920522397432</v>
      </c>
    </row>
    <row r="195" spans="14:18">
      <c r="N195" s="103"/>
      <c r="O195" s="103">
        <v>1.8800000000000001E-2</v>
      </c>
      <c r="P195" s="103">
        <f t="shared" si="6"/>
        <v>0.10559845572663779</v>
      </c>
      <c r="Q195" s="121">
        <f t="shared" si="7"/>
        <v>0.16687534024302253</v>
      </c>
      <c r="R195" s="121">
        <f t="shared" si="8"/>
        <v>1.4083499487011952</v>
      </c>
    </row>
    <row r="196" spans="14:18">
      <c r="N196" s="103"/>
      <c r="O196" s="103">
        <v>1.89E-2</v>
      </c>
      <c r="P196" s="103">
        <f t="shared" si="6"/>
        <v>0.10573161193495074</v>
      </c>
      <c r="Q196" s="121">
        <f t="shared" si="7"/>
        <v>0.16664154850821034</v>
      </c>
      <c r="R196" s="121">
        <f t="shared" si="8"/>
        <v>1.407500549146788</v>
      </c>
    </row>
    <row r="197" spans="14:18">
      <c r="N197" s="103"/>
      <c r="O197" s="103">
        <v>1.9E-2</v>
      </c>
      <c r="P197" s="103">
        <f t="shared" si="6"/>
        <v>0.10586403530100086</v>
      </c>
      <c r="Q197" s="121">
        <f t="shared" si="7"/>
        <v>0.16640892281454014</v>
      </c>
      <c r="R197" s="121">
        <f t="shared" si="8"/>
        <v>1.4066569540819103</v>
      </c>
    </row>
    <row r="198" spans="14:18">
      <c r="N198" s="103"/>
      <c r="O198" s="103">
        <v>1.9099999999999999E-2</v>
      </c>
      <c r="P198" s="103">
        <f t="shared" si="6"/>
        <v>0.10599573639135945</v>
      </c>
      <c r="Q198" s="121">
        <f t="shared" si="7"/>
        <v>0.16617745734635742</v>
      </c>
      <c r="R198" s="121">
        <f t="shared" si="8"/>
        <v>1.4058190935123227</v>
      </c>
    </row>
    <row r="199" spans="14:18">
      <c r="N199" s="103"/>
      <c r="O199" s="103">
        <v>1.9199999999999998E-2</v>
      </c>
      <c r="P199" s="103">
        <f t="shared" si="6"/>
        <v>0.10612672560475407</v>
      </c>
      <c r="Q199" s="121">
        <f t="shared" si="7"/>
        <v>0.16594714631701343</v>
      </c>
      <c r="R199" s="121">
        <f t="shared" si="8"/>
        <v>1.4049868986509533</v>
      </c>
    </row>
    <row r="200" spans="14:18">
      <c r="N200" s="103"/>
      <c r="O200" s="103">
        <v>1.9300000000000001E-2</v>
      </c>
      <c r="P200" s="103">
        <f t="shared" si="6"/>
        <v>0.10625701317516714</v>
      </c>
      <c r="Q200" s="121">
        <f t="shared" si="7"/>
        <v>0.16571798396872045</v>
      </c>
      <c r="R200" s="121">
        <f t="shared" si="8"/>
        <v>1.4041603018908817</v>
      </c>
    </row>
    <row r="201" spans="14:18">
      <c r="N201" s="103"/>
      <c r="O201" s="103">
        <v>1.9400000000000001E-2</v>
      </c>
      <c r="P201" s="103">
        <f t="shared" ref="P201:P264" si="9">($O$3*NORMSDIST((1-Q201)^-0.5*NORMSINV(O201)+(Q201/(1-Q201))^0.5*NORMSINV(0.999))-O201*$O$3)*R201</f>
        <v>0.10638660917486481</v>
      </c>
      <c r="Q201" s="121">
        <f t="shared" ref="Q201:Q264" si="10">0.12*(1-EXP(-50*O201))/(1-EXP(-50))+0.24*(1-(1-EXP(-50*O201))/(1-EXP(-50)))</f>
        <v>0.16548996457240786</v>
      </c>
      <c r="R201" s="121">
        <f t="shared" ref="R201:R264" si="11">(1-1.5*(0.11852-0.05478*LN(O201))^2)^(-1)*(1+($O$4-2.5)*(0.11852-0.05478*LN(O201))^2)</f>
        <v>1.4033392367790676</v>
      </c>
    </row>
    <row r="202" spans="14:18">
      <c r="N202" s="103"/>
      <c r="O202" s="103">
        <v>1.95E-2</v>
      </c>
      <c r="P202" s="103">
        <f t="shared" si="9"/>
        <v>0.10651552351735871</v>
      </c>
      <c r="Q202" s="121">
        <f t="shared" si="10"/>
        <v>0.16526308242757881</v>
      </c>
      <c r="R202" s="121">
        <f t="shared" si="11"/>
        <v>1.4025236379907937</v>
      </c>
    </row>
    <row r="203" spans="14:18">
      <c r="N203" s="103"/>
      <c r="O203" s="103">
        <v>1.9599999999999999E-2</v>
      </c>
      <c r="P203" s="103">
        <f t="shared" si="9"/>
        <v>0.10664376596030033</v>
      </c>
      <c r="Q203" s="121">
        <f t="shared" si="10"/>
        <v>0.16503733186216796</v>
      </c>
      <c r="R203" s="121">
        <f t="shared" si="11"/>
        <v>1.4017134413048038</v>
      </c>
    </row>
    <row r="204" spans="14:18">
      <c r="N204" s="103"/>
      <c r="O204" s="103">
        <v>1.9699999999999999E-2</v>
      </c>
      <c r="P204" s="103">
        <f t="shared" si="9"/>
        <v>0.10677134610831387</v>
      </c>
      <c r="Q204" s="121">
        <f t="shared" si="10"/>
        <v>0.1648127072323993</v>
      </c>
      <c r="R204" s="121">
        <f t="shared" si="11"/>
        <v>1.400908583579116</v>
      </c>
    </row>
    <row r="205" spans="14:18">
      <c r="N205" s="103"/>
      <c r="O205" s="103">
        <v>1.9800000000000002E-2</v>
      </c>
      <c r="P205" s="103">
        <f t="shared" si="9"/>
        <v>0.10689827341576356</v>
      </c>
      <c r="Q205" s="121">
        <f t="shared" si="10"/>
        <v>0.16458920292264548</v>
      </c>
      <c r="R205" s="121">
        <f t="shared" si="11"/>
        <v>1.4001090027274827</v>
      </c>
    </row>
    <row r="206" spans="14:18">
      <c r="N206" s="103"/>
      <c r="O206" s="103">
        <v>1.9900000000000001E-2</v>
      </c>
      <c r="P206" s="103">
        <f t="shared" si="9"/>
        <v>0.10702455718946305</v>
      </c>
      <c r="Q206" s="121">
        <f t="shared" si="10"/>
        <v>0.16436681334528708</v>
      </c>
      <c r="R206" s="121">
        <f t="shared" si="11"/>
        <v>1.3993146376964798</v>
      </c>
    </row>
    <row r="207" spans="14:18">
      <c r="N207" s="103"/>
      <c r="O207" s="103">
        <v>0.02</v>
      </c>
      <c r="P207" s="103">
        <f t="shared" si="9"/>
        <v>0.10715020659132402</v>
      </c>
      <c r="Q207" s="121">
        <f t="shared" si="10"/>
        <v>0.16414553294057307</v>
      </c>
      <c r="R207" s="121">
        <f t="shared" si="11"/>
        <v>1.3985254284432123</v>
      </c>
    </row>
    <row r="208" spans="14:18">
      <c r="N208" s="103"/>
      <c r="O208" s="103">
        <v>2.01E-2</v>
      </c>
      <c r="P208" s="103">
        <f t="shared" si="9"/>
        <v>0.1072752306409482</v>
      </c>
      <c r="Q208" s="121">
        <f t="shared" si="10"/>
        <v>0.16392535617648185</v>
      </c>
      <c r="R208" s="121">
        <f t="shared" si="11"/>
        <v>1.3977413159136041</v>
      </c>
    </row>
    <row r="209" spans="14:18">
      <c r="N209" s="103"/>
      <c r="O209" s="103">
        <v>2.0199999999999999E-2</v>
      </c>
      <c r="P209" s="103">
        <f t="shared" si="9"/>
        <v>0.10739963821816247</v>
      </c>
      <c r="Q209" s="121">
        <f t="shared" si="10"/>
        <v>0.1637062775485828</v>
      </c>
      <c r="R209" s="121">
        <f t="shared" si="11"/>
        <v>1.3969622420212606</v>
      </c>
    </row>
    <row r="210" spans="14:18">
      <c r="N210" s="103"/>
      <c r="O210" s="103">
        <v>2.0299999999999999E-2</v>
      </c>
      <c r="P210" s="103">
        <f t="shared" si="9"/>
        <v>0.10752343806549974</v>
      </c>
      <c r="Q210" s="121">
        <f t="shared" si="10"/>
        <v>0.16348829157989883</v>
      </c>
      <c r="R210" s="121">
        <f t="shared" si="11"/>
        <v>1.3961881496268913</v>
      </c>
    </row>
    <row r="211" spans="14:18">
      <c r="N211" s="103"/>
      <c r="O211" s="103">
        <v>2.0400000000000001E-2</v>
      </c>
      <c r="P211" s="103">
        <f t="shared" si="9"/>
        <v>0.10764663879062748</v>
      </c>
      <c r="Q211" s="121">
        <f t="shared" si="10"/>
        <v>0.16327139282076941</v>
      </c>
      <c r="R211" s="121">
        <f t="shared" si="11"/>
        <v>1.3954189825182626</v>
      </c>
    </row>
    <row r="212" spans="14:18">
      <c r="N212" s="103"/>
      <c r="O212" s="103">
        <v>2.0500000000000001E-2</v>
      </c>
      <c r="P212" s="103">
        <f t="shared" si="9"/>
        <v>0.10776924886872277</v>
      </c>
      <c r="Q212" s="121">
        <f t="shared" si="10"/>
        <v>0.16305557584871419</v>
      </c>
      <c r="R212" s="121">
        <f t="shared" si="11"/>
        <v>1.3946546853906749</v>
      </c>
    </row>
    <row r="213" spans="14:18">
      <c r="N213" s="103"/>
      <c r="O213" s="103">
        <v>2.06E-2</v>
      </c>
      <c r="P213" s="103">
        <f t="shared" si="9"/>
        <v>0.10789127664479779</v>
      </c>
      <c r="Q213" s="121">
        <f t="shared" si="10"/>
        <v>0.16284083526829768</v>
      </c>
      <c r="R213" s="121">
        <f t="shared" si="11"/>
        <v>1.3938952038279435</v>
      </c>
    </row>
    <row r="214" spans="14:18">
      <c r="N214" s="103"/>
      <c r="O214" s="103">
        <v>2.07E-2</v>
      </c>
      <c r="P214" s="103">
        <f t="shared" si="9"/>
        <v>0.10801273033597665</v>
      </c>
      <c r="Q214" s="121">
        <f t="shared" si="10"/>
        <v>0.16262716571099417</v>
      </c>
      <c r="R214" s="121">
        <f t="shared" si="11"/>
        <v>1.3931404842838706</v>
      </c>
    </row>
    <row r="215" spans="14:18">
      <c r="N215" s="103"/>
      <c r="O215" s="103">
        <v>2.0799999999999999E-2</v>
      </c>
      <c r="P215" s="103">
        <f t="shared" si="9"/>
        <v>0.10813361803372377</v>
      </c>
      <c r="Q215" s="121">
        <f t="shared" si="10"/>
        <v>0.16241456183505362</v>
      </c>
      <c r="R215" s="121">
        <f t="shared" si="11"/>
        <v>1.392390474064187</v>
      </c>
    </row>
    <row r="216" spans="14:18">
      <c r="N216" s="103"/>
      <c r="O216" s="103">
        <v>2.0899999999999998E-2</v>
      </c>
      <c r="P216" s="103">
        <f t="shared" si="9"/>
        <v>0.10825394770602463</v>
      </c>
      <c r="Q216" s="121">
        <f t="shared" si="10"/>
        <v>0.16220301832536804</v>
      </c>
      <c r="R216" s="121">
        <f t="shared" si="11"/>
        <v>1.391645121308958</v>
      </c>
    </row>
    <row r="217" spans="14:18">
      <c r="N217" s="103"/>
      <c r="O217" s="103">
        <v>2.1000000000000001E-2</v>
      </c>
      <c r="P217" s="103">
        <f t="shared" si="9"/>
        <v>0.10837372719952233</v>
      </c>
      <c r="Q217" s="121">
        <f t="shared" si="10"/>
        <v>0.16199252989333862</v>
      </c>
      <c r="R217" s="121">
        <f t="shared" si="11"/>
        <v>1.3909043749754337</v>
      </c>
    </row>
    <row r="218" spans="14:18">
      <c r="N218" s="103"/>
      <c r="O218" s="103">
        <v>2.1100000000000001E-2</v>
      </c>
      <c r="P218" s="103">
        <f t="shared" si="9"/>
        <v>0.10849296424160969</v>
      </c>
      <c r="Q218" s="121">
        <f t="shared" si="10"/>
        <v>0.16178309127674373</v>
      </c>
      <c r="R218" s="121">
        <f t="shared" si="11"/>
        <v>1.3901681848213321</v>
      </c>
    </row>
    <row r="219" spans="14:18">
      <c r="N219" s="103"/>
      <c r="O219" s="103">
        <v>2.12E-2</v>
      </c>
      <c r="P219" s="103">
        <f t="shared" si="9"/>
        <v>0.10861166644247636</v>
      </c>
      <c r="Q219" s="121">
        <f t="shared" si="10"/>
        <v>0.16157469723960688</v>
      </c>
      <c r="R219" s="121">
        <f t="shared" si="11"/>
        <v>1.3894365013885419</v>
      </c>
    </row>
    <row r="220" spans="14:18">
      <c r="N220" s="103"/>
      <c r="O220" s="103">
        <v>2.1299999999999999E-2</v>
      </c>
      <c r="P220" s="103">
        <f t="shared" si="9"/>
        <v>0.10872984129711646</v>
      </c>
      <c r="Q220" s="121">
        <f t="shared" si="10"/>
        <v>0.16136734257206642</v>
      </c>
      <c r="R220" s="121">
        <f t="shared" si="11"/>
        <v>1.3887092759872315</v>
      </c>
    </row>
    <row r="221" spans="14:18">
      <c r="N221" s="103"/>
      <c r="O221" s="103">
        <v>2.1399999999999999E-2</v>
      </c>
      <c r="P221" s="103">
        <f t="shared" si="9"/>
        <v>0.10884749618729217</v>
      </c>
      <c r="Q221" s="121">
        <f t="shared" si="10"/>
        <v>0.1611610220902448</v>
      </c>
      <c r="R221" s="121">
        <f t="shared" si="11"/>
        <v>1.3879864606803562</v>
      </c>
    </row>
    <row r="222" spans="14:18">
      <c r="N222" s="103"/>
      <c r="O222" s="103">
        <v>2.1499999999999998E-2</v>
      </c>
      <c r="P222" s="103">
        <f t="shared" si="9"/>
        <v>0.10896463838345911</v>
      </c>
      <c r="Q222" s="121">
        <f t="shared" si="10"/>
        <v>0.16095573063611923</v>
      </c>
      <c r="R222" s="121">
        <f t="shared" si="11"/>
        <v>1.3872680082685467</v>
      </c>
    </row>
    <row r="223" spans="14:18">
      <c r="N223" s="103"/>
      <c r="O223" s="103">
        <v>2.1600000000000001E-2</v>
      </c>
      <c r="P223" s="103">
        <f t="shared" si="9"/>
        <v>0.10908127504665185</v>
      </c>
      <c r="Q223" s="121">
        <f t="shared" si="10"/>
        <v>0.16075146307739269</v>
      </c>
      <c r="R223" s="121">
        <f t="shared" si="11"/>
        <v>1.3865538722753685</v>
      </c>
    </row>
    <row r="224" spans="14:18">
      <c r="N224" s="103"/>
      <c r="O224" s="103">
        <v>2.1700000000000001E-2</v>
      </c>
      <c r="P224" s="103">
        <f t="shared" si="9"/>
        <v>0.10919741323033133</v>
      </c>
      <c r="Q224" s="121">
        <f t="shared" si="10"/>
        <v>0.16054821430736557</v>
      </c>
      <c r="R224" s="121">
        <f t="shared" si="11"/>
        <v>1.3858440069329474</v>
      </c>
    </row>
    <row r="225" spans="14:18">
      <c r="N225" s="103"/>
      <c r="O225" s="103">
        <v>2.18E-2</v>
      </c>
      <c r="P225" s="103">
        <f t="shared" si="9"/>
        <v>0.10931305988219478</v>
      </c>
      <c r="Q225" s="121">
        <f t="shared" si="10"/>
        <v>0.16034597924480798</v>
      </c>
      <c r="R225" s="121">
        <f t="shared" si="11"/>
        <v>1.3851383671679403</v>
      </c>
    </row>
    <row r="226" spans="14:18">
      <c r="N226" s="103"/>
      <c r="O226" s="103">
        <v>2.1899999999999999E-2</v>
      </c>
      <c r="P226" s="103">
        <f t="shared" si="9"/>
        <v>0.10942822184594926</v>
      </c>
      <c r="Q226" s="121">
        <f t="shared" si="10"/>
        <v>0.16014475283383289</v>
      </c>
      <c r="R226" s="121">
        <f t="shared" si="11"/>
        <v>1.384436908587853</v>
      </c>
    </row>
    <row r="227" spans="14:18">
      <c r="N227" s="103"/>
      <c r="O227" s="103">
        <v>2.1999999999999999E-2</v>
      </c>
      <c r="P227" s="103">
        <f t="shared" si="9"/>
        <v>0.10954290586304985</v>
      </c>
      <c r="Q227" s="121">
        <f t="shared" si="10"/>
        <v>0.15994453004376954</v>
      </c>
      <c r="R227" s="121">
        <f t="shared" si="11"/>
        <v>1.3837395874676839</v>
      </c>
    </row>
    <row r="228" spans="14:18">
      <c r="N228" s="103"/>
      <c r="O228" s="103">
        <v>2.2100000000000002E-2</v>
      </c>
      <c r="P228" s="103">
        <f t="shared" si="9"/>
        <v>0.10965711857440359</v>
      </c>
      <c r="Q228" s="121">
        <f t="shared" si="10"/>
        <v>0.15974530586903773</v>
      </c>
      <c r="R228" s="121">
        <f t="shared" si="11"/>
        <v>1.3830463607368912</v>
      </c>
    </row>
    <row r="229" spans="14:18">
      <c r="N229" s="103"/>
      <c r="O229" s="103">
        <v>2.2200000000000001E-2</v>
      </c>
      <c r="P229" s="103">
        <f t="shared" si="9"/>
        <v>0.10977086652203848</v>
      </c>
      <c r="Q229" s="121">
        <f t="shared" si="10"/>
        <v>0.15954707532902268</v>
      </c>
      <c r="R229" s="121">
        <f t="shared" si="11"/>
        <v>1.3823571859666737</v>
      </c>
    </row>
    <row r="230" spans="14:18">
      <c r="N230" s="103"/>
      <c r="O230" s="103">
        <v>2.23E-2</v>
      </c>
      <c r="P230" s="103">
        <f t="shared" si="9"/>
        <v>0.10988415615074026</v>
      </c>
      <c r="Q230" s="121">
        <f t="shared" si="10"/>
        <v>0.15934983346795062</v>
      </c>
      <c r="R230" s="121">
        <f t="shared" si="11"/>
        <v>1.3816720213575522</v>
      </c>
    </row>
    <row r="231" spans="14:18">
      <c r="N231" s="103"/>
      <c r="O231" s="103">
        <v>2.24E-2</v>
      </c>
      <c r="P231" s="103">
        <f t="shared" si="9"/>
        <v>0.10999699380965704</v>
      </c>
      <c r="Q231" s="121">
        <f t="shared" si="10"/>
        <v>0.15915357535476476</v>
      </c>
      <c r="R231" s="121">
        <f t="shared" si="11"/>
        <v>1.3809908257272505</v>
      </c>
    </row>
    <row r="232" spans="14:18">
      <c r="N232" s="103"/>
      <c r="O232" s="103">
        <v>2.2499999999999999E-2</v>
      </c>
      <c r="P232" s="103">
        <f t="shared" si="9"/>
        <v>0.11010938575387182</v>
      </c>
      <c r="Q232" s="121">
        <f t="shared" si="10"/>
        <v>0.15895829608300197</v>
      </c>
      <c r="R232" s="121">
        <f t="shared" si="11"/>
        <v>1.3803135584988575</v>
      </c>
    </row>
    <row r="233" spans="14:18">
      <c r="N233" s="103"/>
      <c r="O233" s="103">
        <v>2.2599999999999999E-2</v>
      </c>
      <c r="P233" s="103">
        <f t="shared" si="9"/>
        <v>0.11022133814594483</v>
      </c>
      <c r="Q233" s="121">
        <f t="shared" si="10"/>
        <v>0.15876399077067033</v>
      </c>
      <c r="R233" s="121">
        <f t="shared" si="11"/>
        <v>1.3796401796892717</v>
      </c>
    </row>
    <row r="234" spans="14:18">
      <c r="N234" s="103"/>
      <c r="O234" s="103">
        <v>2.2700000000000001E-2</v>
      </c>
      <c r="P234" s="103">
        <f t="shared" si="9"/>
        <v>0.11033285705742564</v>
      </c>
      <c r="Q234" s="121">
        <f t="shared" si="10"/>
        <v>0.15857065456012695</v>
      </c>
      <c r="R234" s="121">
        <f t="shared" si="11"/>
        <v>1.3789706498979162</v>
      </c>
    </row>
    <row r="235" spans="14:18">
      <c r="N235" s="103"/>
      <c r="O235" s="103">
        <v>2.2800000000000001E-2</v>
      </c>
      <c r="P235" s="103">
        <f t="shared" si="9"/>
        <v>0.1104439484703351</v>
      </c>
      <c r="Q235" s="121">
        <f t="shared" si="10"/>
        <v>0.15837828261795645</v>
      </c>
      <c r="R235" s="121">
        <f t="shared" si="11"/>
        <v>1.3783049302957153</v>
      </c>
    </row>
    <row r="236" spans="14:18">
      <c r="N236" s="103"/>
      <c r="O236" s="103">
        <v>2.29E-2</v>
      </c>
      <c r="P236" s="103">
        <f t="shared" si="9"/>
        <v>0.11055461827862116</v>
      </c>
      <c r="Q236" s="121">
        <f t="shared" si="10"/>
        <v>0.15818687013485028</v>
      </c>
      <c r="R236" s="121">
        <f t="shared" si="11"/>
        <v>1.3776429826143295</v>
      </c>
    </row>
    <row r="237" spans="14:18">
      <c r="N237" s="103"/>
      <c r="O237" s="103">
        <v>2.3E-2</v>
      </c>
      <c r="P237" s="103">
        <f t="shared" si="9"/>
        <v>0.1106648722895831</v>
      </c>
      <c r="Q237" s="121">
        <f t="shared" si="10"/>
        <v>0.15799641232548639</v>
      </c>
      <c r="R237" s="121">
        <f t="shared" si="11"/>
        <v>1.3769847691356372</v>
      </c>
    </row>
    <row r="238" spans="14:18">
      <c r="N238" s="103"/>
      <c r="O238" s="103">
        <v>2.3099999999999999E-2</v>
      </c>
      <c r="P238" s="103">
        <f t="shared" si="9"/>
        <v>0.11077471622527156</v>
      </c>
      <c r="Q238" s="121">
        <f t="shared" si="10"/>
        <v>0.15780690442840958</v>
      </c>
      <c r="R238" s="121">
        <f t="shared" si="11"/>
        <v>1.3763302526814614</v>
      </c>
    </row>
    <row r="239" spans="14:18">
      <c r="N239" s="103"/>
      <c r="O239" s="103">
        <v>2.3199999999999998E-2</v>
      </c>
      <c r="P239" s="103">
        <f t="shared" si="9"/>
        <v>0.11088415572386008</v>
      </c>
      <c r="Q239" s="121">
        <f t="shared" si="10"/>
        <v>0.15761834170591263</v>
      </c>
      <c r="R239" s="121">
        <f t="shared" si="11"/>
        <v>1.3756793966035277</v>
      </c>
    </row>
    <row r="240" spans="14:18">
      <c r="N240" s="103"/>
      <c r="O240" s="103">
        <v>2.3300000000000001E-2</v>
      </c>
      <c r="P240" s="103">
        <f t="shared" si="9"/>
        <v>0.11099319634099107</v>
      </c>
      <c r="Q240" s="121">
        <f t="shared" si="10"/>
        <v>0.15743071944391759</v>
      </c>
      <c r="R240" s="121">
        <f t="shared" si="11"/>
        <v>1.3750321647736579</v>
      </c>
    </row>
    <row r="241" spans="14:18">
      <c r="N241" s="103"/>
      <c r="O241" s="103">
        <v>2.3400000000000001E-2</v>
      </c>
      <c r="P241" s="103">
        <f t="shared" si="9"/>
        <v>0.1111018435510959</v>
      </c>
      <c r="Q241" s="121">
        <f t="shared" si="10"/>
        <v>0.15724403295185818</v>
      </c>
      <c r="R241" s="121">
        <f t="shared" si="11"/>
        <v>1.37438852157418</v>
      </c>
    </row>
    <row r="242" spans="14:18">
      <c r="N242" s="103"/>
      <c r="O242" s="103">
        <v>2.35E-2</v>
      </c>
      <c r="P242" s="103">
        <f t="shared" si="9"/>
        <v>0.1112101027486915</v>
      </c>
      <c r="Q242" s="121">
        <f t="shared" si="10"/>
        <v>0.15705827756256235</v>
      </c>
      <c r="R242" s="121">
        <f t="shared" si="11"/>
        <v>1.3737484318885591</v>
      </c>
    </row>
    <row r="243" spans="14:18">
      <c r="N243" s="103"/>
      <c r="O243" s="103">
        <v>2.3599999999999999E-2</v>
      </c>
      <c r="P243" s="103">
        <f t="shared" si="9"/>
        <v>0.11131797924964984</v>
      </c>
      <c r="Q243" s="121">
        <f t="shared" si="10"/>
        <v>0.15687344863213576</v>
      </c>
      <c r="R243" s="121">
        <f t="shared" si="11"/>
        <v>1.3731118610922393</v>
      </c>
    </row>
    <row r="244" spans="14:18">
      <c r="N244" s="103"/>
      <c r="O244" s="103">
        <v>2.3699999999999999E-2</v>
      </c>
      <c r="P244" s="103">
        <f t="shared" si="9"/>
        <v>0.11142547829244666</v>
      </c>
      <c r="Q244" s="121">
        <f t="shared" si="10"/>
        <v>0.15668954153984541</v>
      </c>
      <c r="R244" s="121">
        <f t="shared" si="11"/>
        <v>1.3724787750436893</v>
      </c>
    </row>
    <row r="245" spans="14:18">
      <c r="N245" s="103"/>
      <c r="O245" s="103">
        <v>2.3800000000000002E-2</v>
      </c>
      <c r="P245" s="103">
        <f t="shared" si="9"/>
        <v>0.11153260503938436</v>
      </c>
      <c r="Q245" s="121">
        <f t="shared" si="10"/>
        <v>0.15650655168800448</v>
      </c>
      <c r="R245" s="121">
        <f t="shared" si="11"/>
        <v>1.3718491400756503</v>
      </c>
    </row>
    <row r="246" spans="14:18">
      <c r="N246" s="103"/>
      <c r="O246" s="103">
        <v>2.3900000000000001E-2</v>
      </c>
      <c r="P246" s="103">
        <f t="shared" si="9"/>
        <v>0.11163936457779379</v>
      </c>
      <c r="Q246" s="121">
        <f t="shared" si="10"/>
        <v>0.15632447450185713</v>
      </c>
      <c r="R246" s="121">
        <f t="shared" si="11"/>
        <v>1.3712229229865773</v>
      </c>
    </row>
    <row r="247" spans="14:18">
      <c r="N247" s="103"/>
      <c r="O247" s="103">
        <v>2.4E-2</v>
      </c>
      <c r="P247" s="103">
        <f t="shared" si="9"/>
        <v>0.11174576192121308</v>
      </c>
      <c r="Q247" s="121">
        <f t="shared" si="10"/>
        <v>0.15614330542946425</v>
      </c>
      <c r="R247" s="121">
        <f t="shared" si="11"/>
        <v>1.3706000910322702</v>
      </c>
    </row>
    <row r="248" spans="14:18">
      <c r="N248" s="103"/>
      <c r="O248" s="103">
        <v>2.41E-2</v>
      </c>
      <c r="P248" s="103">
        <f t="shared" si="9"/>
        <v>0.11185180201054488</v>
      </c>
      <c r="Q248" s="121">
        <f t="shared" si="10"/>
        <v>0.15596303994158955</v>
      </c>
      <c r="R248" s="121">
        <f t="shared" si="11"/>
        <v>1.3699806119176892</v>
      </c>
    </row>
    <row r="249" spans="14:18">
      <c r="N249" s="103"/>
      <c r="O249" s="103">
        <v>2.4199999999999999E-2</v>
      </c>
      <c r="P249" s="103">
        <f t="shared" si="9"/>
        <v>0.11195748971519159</v>
      </c>
      <c r="Q249" s="121">
        <f t="shared" si="10"/>
        <v>0.15578367353158648</v>
      </c>
      <c r="R249" s="121">
        <f t="shared" si="11"/>
        <v>1.3693644537889531</v>
      </c>
    </row>
    <row r="250" spans="14:18">
      <c r="N250" s="103"/>
      <c r="O250" s="103">
        <v>2.4299999999999999E-2</v>
      </c>
      <c r="P250" s="103">
        <f t="shared" si="9"/>
        <v>0.11206282983417101</v>
      </c>
      <c r="Q250" s="121">
        <f t="shared" si="10"/>
        <v>0.15560520171528544</v>
      </c>
      <c r="R250" s="121">
        <f t="shared" si="11"/>
        <v>1.3687515852255081</v>
      </c>
    </row>
    <row r="251" spans="14:18">
      <c r="N251" s="103"/>
      <c r="O251" s="103">
        <v>2.4400000000000002E-2</v>
      </c>
      <c r="P251" s="103">
        <f t="shared" si="9"/>
        <v>0.11216782709721107</v>
      </c>
      <c r="Q251" s="121">
        <f t="shared" si="10"/>
        <v>0.15542762003088173</v>
      </c>
      <c r="R251" s="121">
        <f t="shared" si="11"/>
        <v>1.3681419752324704</v>
      </c>
    </row>
    <row r="252" spans="14:18">
      <c r="N252" s="103"/>
      <c r="O252" s="103">
        <v>2.4500000000000001E-2</v>
      </c>
      <c r="P252" s="103">
        <f t="shared" si="9"/>
        <v>0.11227248616582347</v>
      </c>
      <c r="Q252" s="121">
        <f t="shared" si="10"/>
        <v>0.15525092403882393</v>
      </c>
      <c r="R252" s="121">
        <f t="shared" si="11"/>
        <v>1.3675355932331335</v>
      </c>
    </row>
    <row r="253" spans="14:18">
      <c r="N253" s="103"/>
      <c r="O253" s="103">
        <v>2.46E-2</v>
      </c>
      <c r="P253" s="103">
        <f t="shared" si="9"/>
        <v>0.1123768116343602</v>
      </c>
      <c r="Q253" s="121">
        <f t="shared" si="10"/>
        <v>0.1550751093217031</v>
      </c>
      <c r="R253" s="121">
        <f t="shared" si="11"/>
        <v>1.3669324090616395</v>
      </c>
    </row>
    <row r="254" spans="14:18">
      <c r="N254" s="103"/>
      <c r="O254" s="103">
        <v>2.47E-2</v>
      </c>
      <c r="P254" s="103">
        <f t="shared" si="9"/>
        <v>0.11248080803104871</v>
      </c>
      <c r="Q254" s="121">
        <f t="shared" si="10"/>
        <v>0.1549001714841422</v>
      </c>
      <c r="R254" s="121">
        <f t="shared" si="11"/>
        <v>1.3663323929558064</v>
      </c>
    </row>
    <row r="255" spans="14:18">
      <c r="N255" s="103"/>
      <c r="O255" s="103">
        <v>2.4799999999999999E-2</v>
      </c>
      <c r="P255" s="103">
        <f t="shared" si="9"/>
        <v>0.11258447981900994</v>
      </c>
      <c r="Q255" s="121">
        <f t="shared" si="10"/>
        <v>0.15472610615268606</v>
      </c>
      <c r="R255" s="121">
        <f t="shared" si="11"/>
        <v>1.365735515550109</v>
      </c>
    </row>
    <row r="256" spans="14:18">
      <c r="N256" s="103"/>
      <c r="O256" s="103">
        <v>2.4899999999999999E-2</v>
      </c>
      <c r="P256" s="103">
        <f t="shared" si="9"/>
        <v>0.11268783139725691</v>
      </c>
      <c r="Q256" s="121">
        <f t="shared" si="10"/>
        <v>0.1545529089756924</v>
      </c>
      <c r="R256" s="121">
        <f t="shared" si="11"/>
        <v>1.3651417478688104</v>
      </c>
    </row>
    <row r="257" spans="14:18">
      <c r="N257" s="103"/>
      <c r="O257" s="103">
        <v>2.5000000000000001E-2</v>
      </c>
      <c r="P257" s="103">
        <f t="shared" si="9"/>
        <v>0.11279086710167632</v>
      </c>
      <c r="Q257" s="121">
        <f t="shared" si="10"/>
        <v>0.15438057562322283</v>
      </c>
      <c r="R257" s="121">
        <f t="shared" si="11"/>
        <v>1.3645510613192411</v>
      </c>
    </row>
    <row r="258" spans="14:18">
      <c r="N258" s="103"/>
      <c r="O258" s="103">
        <v>2.5100000000000001E-2</v>
      </c>
      <c r="P258" s="103">
        <f t="shared" si="9"/>
        <v>0.11289359120599228</v>
      </c>
      <c r="Q258" s="121">
        <f t="shared" si="10"/>
        <v>0.15420910178693442</v>
      </c>
      <c r="R258" s="121">
        <f t="shared" si="11"/>
        <v>1.3639634276852166</v>
      </c>
    </row>
    <row r="259" spans="14:18">
      <c r="N259" s="103"/>
      <c r="O259" s="103">
        <v>2.52E-2</v>
      </c>
      <c r="P259" s="103">
        <f t="shared" si="9"/>
        <v>0.11299600792271301</v>
      </c>
      <c r="Q259" s="121">
        <f t="shared" si="10"/>
        <v>0.15403848317997246</v>
      </c>
      <c r="R259" s="121">
        <f t="shared" si="11"/>
        <v>1.3633788191205993</v>
      </c>
    </row>
    <row r="260" spans="14:18">
      <c r="N260" s="103"/>
      <c r="O260" s="103">
        <v>2.53E-2</v>
      </c>
      <c r="P260" s="103">
        <f t="shared" si="9"/>
        <v>0.11309812140406064</v>
      </c>
      <c r="Q260" s="121">
        <f t="shared" si="10"/>
        <v>0.15386871553686279</v>
      </c>
      <c r="R260" s="121">
        <f t="shared" si="11"/>
        <v>1.3627972081429889</v>
      </c>
    </row>
    <row r="261" spans="14:18">
      <c r="N261" s="103"/>
      <c r="O261" s="103">
        <v>2.5399999999999999E-2</v>
      </c>
      <c r="P261" s="103">
        <f t="shared" si="9"/>
        <v>0.1131999357428848</v>
      </c>
      <c r="Q261" s="121">
        <f t="shared" si="10"/>
        <v>0.15369979461340555</v>
      </c>
      <c r="R261" s="121">
        <f t="shared" si="11"/>
        <v>1.3622185676275524</v>
      </c>
    </row>
    <row r="262" spans="14:18">
      <c r="N262" s="103"/>
      <c r="O262" s="103">
        <v>2.5499999999999998E-2</v>
      </c>
      <c r="P262" s="103">
        <f t="shared" si="9"/>
        <v>0.1133014549735594</v>
      </c>
      <c r="Q262" s="121">
        <f t="shared" si="10"/>
        <v>0.15353171618656888</v>
      </c>
      <c r="R262" s="121">
        <f t="shared" si="11"/>
        <v>1.3616428708009765</v>
      </c>
    </row>
    <row r="263" spans="14:18">
      <c r="N263" s="103"/>
      <c r="O263" s="103">
        <v>2.5600000000000001E-2</v>
      </c>
      <c r="P263" s="103">
        <f t="shared" si="9"/>
        <v>0.11340268307286541</v>
      </c>
      <c r="Q263" s="121">
        <f t="shared" si="10"/>
        <v>0.1533644760543833</v>
      </c>
      <c r="R263" s="121">
        <f t="shared" si="11"/>
        <v>1.3610700912355498</v>
      </c>
    </row>
    <row r="264" spans="14:18">
      <c r="N264" s="103"/>
      <c r="O264" s="103">
        <v>2.5700000000000001E-2</v>
      </c>
      <c r="P264" s="103">
        <f t="shared" si="9"/>
        <v>0.1135036239608561</v>
      </c>
      <c r="Q264" s="121">
        <f t="shared" si="10"/>
        <v>0.1531980700358368</v>
      </c>
      <c r="R264" s="121">
        <f t="shared" si="11"/>
        <v>1.3605002028433635</v>
      </c>
    </row>
    <row r="265" spans="14:18">
      <c r="N265" s="103"/>
      <c r="O265" s="103">
        <v>2.58E-2</v>
      </c>
      <c r="P265" s="103">
        <f t="shared" ref="P265:P328" si="12">($O$3*NORMSDIST((1-Q265)^-0.5*NORMSINV(O265)+(Q265/(1-Q265))^0.5*NORMSINV(0.999))-O265*$O$3)*R265</f>
        <v>0.11360428150170854</v>
      </c>
      <c r="Q265" s="121">
        <f t="shared" ref="Q265:Q328" si="13">0.12*(1-EXP(-50*O265))/(1-EXP(-50))+0.24*(1-(1-EXP(-50*O265))/(1-EXP(-50)))</f>
        <v>0.15303249397077029</v>
      </c>
      <c r="R265" s="121">
        <f t="shared" ref="R265:R328" si="14">(1-1.5*(0.11852-0.05478*LN(O265))^2)^(-1)*(1+($O$4-2.5)*(0.11852-0.05478*LN(O265))^2)</f>
        <v>1.3599331798706367</v>
      </c>
    </row>
    <row r="266" spans="14:18">
      <c r="N266" s="103"/>
      <c r="O266" s="103">
        <v>2.5899999999999999E-2</v>
      </c>
      <c r="P266" s="103">
        <f t="shared" si="12"/>
        <v>0.11370465950455996</v>
      </c>
      <c r="Q266" s="121">
        <f t="shared" si="13"/>
        <v>0.15286774371977346</v>
      </c>
      <c r="R266" s="121">
        <f t="shared" si="14"/>
        <v>1.359368996892153</v>
      </c>
    </row>
    <row r="267" spans="14:18">
      <c r="N267" s="103"/>
      <c r="O267" s="103">
        <v>2.5999999999999999E-2</v>
      </c>
      <c r="P267" s="103">
        <f t="shared" si="12"/>
        <v>0.1138047617243301</v>
      </c>
      <c r="Q267" s="121">
        <f t="shared" si="13"/>
        <v>0.15270381516408149</v>
      </c>
      <c r="R267" s="121">
        <f t="shared" si="14"/>
        <v>1.3588076288058153</v>
      </c>
    </row>
    <row r="268" spans="14:18">
      <c r="N268" s="103"/>
      <c r="O268" s="103">
        <v>2.6100000000000002E-2</v>
      </c>
      <c r="P268" s="103">
        <f t="shared" si="12"/>
        <v>0.11390459186252773</v>
      </c>
      <c r="Q268" s="121">
        <f t="shared" si="13"/>
        <v>0.15254070420547197</v>
      </c>
      <c r="R268" s="121">
        <f t="shared" si="14"/>
        <v>1.3582490508273075</v>
      </c>
    </row>
    <row r="269" spans="14:18">
      <c r="N269" s="103"/>
      <c r="O269" s="103">
        <v>2.6200000000000001E-2</v>
      </c>
      <c r="P269" s="103">
        <f t="shared" si="12"/>
        <v>0.11400415356804593</v>
      </c>
      <c r="Q269" s="121">
        <f t="shared" si="13"/>
        <v>0.15237840676616243</v>
      </c>
      <c r="R269" s="121">
        <f t="shared" si="14"/>
        <v>1.3576932384848668</v>
      </c>
    </row>
    <row r="270" spans="14:18">
      <c r="N270" s="103"/>
      <c r="O270" s="103">
        <v>2.63E-2</v>
      </c>
      <c r="P270" s="103">
        <f t="shared" si="12"/>
        <v>0.11410345043794129</v>
      </c>
      <c r="Q270" s="121">
        <f t="shared" si="13"/>
        <v>0.15221691878870838</v>
      </c>
      <c r="R270" s="121">
        <f t="shared" si="14"/>
        <v>1.3571401676141632</v>
      </c>
    </row>
    <row r="271" spans="14:18">
      <c r="N271" s="103"/>
      <c r="O271" s="103">
        <v>2.64E-2</v>
      </c>
      <c r="P271" s="103">
        <f t="shared" si="12"/>
        <v>0.11420248601820157</v>
      </c>
      <c r="Q271" s="121">
        <f t="shared" si="13"/>
        <v>0.15205623623590203</v>
      </c>
      <c r="R271" s="121">
        <f t="shared" si="14"/>
        <v>1.3565898143532786</v>
      </c>
    </row>
    <row r="272" spans="14:18">
      <c r="N272" s="103"/>
      <c r="O272" s="103">
        <v>2.6499999999999999E-2</v>
      </c>
      <c r="P272" s="103">
        <f t="shared" si="12"/>
        <v>0.1143012638044984</v>
      </c>
      <c r="Q272" s="121">
        <f t="shared" si="13"/>
        <v>0.15189635509067118</v>
      </c>
      <c r="R272" s="121">
        <f t="shared" si="14"/>
        <v>1.3560421551377866</v>
      </c>
    </row>
    <row r="273" spans="14:18">
      <c r="N273" s="103"/>
      <c r="O273" s="103">
        <v>2.6599999999999999E-2</v>
      </c>
      <c r="P273" s="103">
        <f t="shared" si="12"/>
        <v>0.11439978724293022</v>
      </c>
      <c r="Q273" s="121">
        <f t="shared" si="13"/>
        <v>0.15173727135597889</v>
      </c>
      <c r="R273" s="121">
        <f t="shared" si="14"/>
        <v>1.3554971666959372</v>
      </c>
    </row>
    <row r="274" spans="14:18">
      <c r="N274" s="103"/>
      <c r="O274" s="103">
        <v>2.6700000000000002E-2</v>
      </c>
      <c r="P274" s="103">
        <f t="shared" si="12"/>
        <v>0.11449805973074835</v>
      </c>
      <c r="Q274" s="121">
        <f t="shared" si="13"/>
        <v>0.15157898105472345</v>
      </c>
      <c r="R274" s="121">
        <f t="shared" si="14"/>
        <v>1.3549548260439268</v>
      </c>
    </row>
    <row r="275" spans="14:18">
      <c r="N275" s="103"/>
      <c r="O275" s="103">
        <v>2.6800000000000001E-2</v>
      </c>
      <c r="P275" s="103">
        <f t="shared" si="12"/>
        <v>0.11459608461707553</v>
      </c>
      <c r="Q275" s="121">
        <f t="shared" si="13"/>
        <v>0.15142148022963911</v>
      </c>
      <c r="R275" s="121">
        <f t="shared" si="14"/>
        <v>1.3544151104812721</v>
      </c>
    </row>
    <row r="276" spans="14:18">
      <c r="N276" s="103"/>
      <c r="O276" s="103">
        <v>2.69E-2</v>
      </c>
      <c r="P276" s="103">
        <f t="shared" si="12"/>
        <v>0.11469386520360887</v>
      </c>
      <c r="Q276" s="121">
        <f t="shared" si="13"/>
        <v>0.15126476494319707</v>
      </c>
      <c r="R276" s="121">
        <f t="shared" si="14"/>
        <v>1.3538779975862685</v>
      </c>
    </row>
    <row r="277" spans="14:18">
      <c r="N277" s="103"/>
      <c r="O277" s="103">
        <v>2.7E-2</v>
      </c>
      <c r="P277" s="103">
        <f t="shared" si="12"/>
        <v>0.11479140474531178</v>
      </c>
      <c r="Q277" s="121">
        <f t="shared" si="13"/>
        <v>0.15110883127750696</v>
      </c>
      <c r="R277" s="121">
        <f t="shared" si="14"/>
        <v>1.3533434652115415</v>
      </c>
    </row>
    <row r="278" spans="14:18">
      <c r="N278" s="103"/>
      <c r="O278" s="103">
        <v>2.7099999999999999E-2</v>
      </c>
      <c r="P278" s="103">
        <f t="shared" si="12"/>
        <v>0.11488870645109657</v>
      </c>
      <c r="Q278" s="121">
        <f t="shared" si="13"/>
        <v>0.15095367533421908</v>
      </c>
      <c r="R278" s="121">
        <f t="shared" si="14"/>
        <v>1.3528114914796832</v>
      </c>
    </row>
    <row r="279" spans="14:18">
      <c r="N279" s="103"/>
      <c r="O279" s="103">
        <v>2.7199999999999998E-2</v>
      </c>
      <c r="P279" s="103">
        <f t="shared" si="12"/>
        <v>0.1149857734844917</v>
      </c>
      <c r="Q279" s="121">
        <f t="shared" si="13"/>
        <v>0.1507992932344267</v>
      </c>
      <c r="R279" s="121">
        <f t="shared" si="14"/>
        <v>1.3522820547789767</v>
      </c>
    </row>
    <row r="280" spans="14:18">
      <c r="N280" s="103"/>
      <c r="O280" s="103">
        <v>2.7300000000000001E-2</v>
      </c>
      <c r="P280" s="103">
        <f t="shared" si="12"/>
        <v>0.11508260896430191</v>
      </c>
      <c r="Q280" s="121">
        <f t="shared" si="13"/>
        <v>0.15064568111856932</v>
      </c>
      <c r="R280" s="121">
        <f t="shared" si="14"/>
        <v>1.3517551337592004</v>
      </c>
    </row>
    <row r="281" spans="14:18">
      <c r="N281" s="103"/>
      <c r="O281" s="103">
        <v>2.7400000000000001E-2</v>
      </c>
      <c r="P281" s="103">
        <f t="shared" si="12"/>
        <v>0.11517921596525468</v>
      </c>
      <c r="Q281" s="121">
        <f t="shared" si="13"/>
        <v>0.15049283514633602</v>
      </c>
      <c r="R281" s="121">
        <f t="shared" si="14"/>
        <v>1.3512307073275172</v>
      </c>
    </row>
    <row r="282" spans="14:18">
      <c r="N282" s="103"/>
      <c r="O282" s="103">
        <v>2.75E-2</v>
      </c>
      <c r="P282" s="103">
        <f t="shared" si="12"/>
        <v>0.11527559751863743</v>
      </c>
      <c r="Q282" s="121">
        <f t="shared" si="13"/>
        <v>0.15034075149656956</v>
      </c>
      <c r="R282" s="121">
        <f t="shared" si="14"/>
        <v>1.3507087546444394</v>
      </c>
    </row>
    <row r="283" spans="14:18">
      <c r="N283" s="103"/>
      <c r="O283" s="103">
        <v>2.76E-2</v>
      </c>
      <c r="P283" s="103">
        <f t="shared" si="12"/>
        <v>0.11537175661292341</v>
      </c>
      <c r="Q283" s="121">
        <f t="shared" si="13"/>
        <v>0.15018942636717078</v>
      </c>
      <c r="R283" s="121">
        <f t="shared" si="14"/>
        <v>1.3501892551198755</v>
      </c>
    </row>
    <row r="284" spans="14:18">
      <c r="N284" s="103"/>
      <c r="O284" s="103">
        <v>2.7699999999999999E-2</v>
      </c>
      <c r="P284" s="103">
        <f t="shared" si="12"/>
        <v>0.11546769619438847</v>
      </c>
      <c r="Q284" s="121">
        <f t="shared" si="13"/>
        <v>0.15003885597500352</v>
      </c>
      <c r="R284" s="121">
        <f t="shared" si="14"/>
        <v>1.3496721884092493</v>
      </c>
    </row>
    <row r="285" spans="14:18">
      <c r="N285" s="103"/>
      <c r="O285" s="103">
        <v>2.7799999999999998E-2</v>
      </c>
      <c r="P285" s="103">
        <f t="shared" si="12"/>
        <v>0.11556341916771552</v>
      </c>
      <c r="Q285" s="121">
        <f t="shared" si="13"/>
        <v>0.14988903655580019</v>
      </c>
      <c r="R285" s="121">
        <f t="shared" si="14"/>
        <v>1.3491575344096938</v>
      </c>
    </row>
    <row r="286" spans="14:18">
      <c r="N286" s="103"/>
      <c r="O286" s="103">
        <v>2.7900000000000001E-2</v>
      </c>
      <c r="P286" s="103">
        <f t="shared" si="12"/>
        <v>0.11565892839659268</v>
      </c>
      <c r="Q286" s="121">
        <f t="shared" si="13"/>
        <v>0.14973996436406745</v>
      </c>
      <c r="R286" s="121">
        <f t="shared" si="14"/>
        <v>1.348645273256321</v>
      </c>
    </row>
    <row r="287" spans="14:18">
      <c r="N287" s="103"/>
      <c r="O287" s="103">
        <v>2.8000000000000001E-2</v>
      </c>
      <c r="P287" s="103">
        <f t="shared" si="12"/>
        <v>0.11575422670429762</v>
      </c>
      <c r="Q287" s="121">
        <f t="shared" si="13"/>
        <v>0.14959163567299277</v>
      </c>
      <c r="R287" s="121">
        <f t="shared" si="14"/>
        <v>1.3481353853185571</v>
      </c>
    </row>
    <row r="288" spans="14:18">
      <c r="N288" s="103"/>
      <c r="O288" s="103">
        <v>2.81E-2</v>
      </c>
      <c r="P288" s="103">
        <f t="shared" si="12"/>
        <v>0.11584931687427527</v>
      </c>
      <c r="Q288" s="121">
        <f t="shared" si="13"/>
        <v>0.14944404677435116</v>
      </c>
      <c r="R288" s="121">
        <f t="shared" si="14"/>
        <v>1.3476278511965512</v>
      </c>
    </row>
    <row r="289" spans="14:18">
      <c r="N289" s="103"/>
      <c r="O289" s="103">
        <v>2.8199999999999999E-2</v>
      </c>
      <c r="P289" s="103">
        <f t="shared" si="12"/>
        <v>0.11594420165070589</v>
      </c>
      <c r="Q289" s="121">
        <f t="shared" si="13"/>
        <v>0.14929719397841246</v>
      </c>
      <c r="R289" s="121">
        <f t="shared" si="14"/>
        <v>1.3471226517176496</v>
      </c>
    </row>
    <row r="290" spans="14:18">
      <c r="N290" s="103"/>
      <c r="O290" s="103">
        <v>2.8299999999999999E-2</v>
      </c>
      <c r="P290" s="103">
        <f t="shared" si="12"/>
        <v>0.11603888373906239</v>
      </c>
      <c r="Q290" s="121">
        <f t="shared" si="13"/>
        <v>0.14915107361384911</v>
      </c>
      <c r="R290" s="121">
        <f t="shared" si="14"/>
        <v>1.3466197679329368</v>
      </c>
    </row>
    <row r="291" spans="14:18">
      <c r="N291" s="103"/>
      <c r="O291" s="103">
        <v>2.8400000000000002E-2</v>
      </c>
      <c r="P291" s="103">
        <f t="shared" si="12"/>
        <v>0.11613336580666044</v>
      </c>
      <c r="Q291" s="121">
        <f t="shared" si="13"/>
        <v>0.14900568202764436</v>
      </c>
      <c r="R291" s="121">
        <f t="shared" si="14"/>
        <v>1.3461191811138435</v>
      </c>
    </row>
    <row r="292" spans="14:18">
      <c r="N292" s="103"/>
      <c r="O292" s="103">
        <v>2.8500000000000001E-2</v>
      </c>
      <c r="P292" s="103">
        <f t="shared" si="12"/>
        <v>0.11622765048319834</v>
      </c>
      <c r="Q292" s="121">
        <f t="shared" si="13"/>
        <v>0.14886101558500103</v>
      </c>
      <c r="R292" s="121">
        <f t="shared" si="14"/>
        <v>1.3456208727488121</v>
      </c>
    </row>
    <row r="293" spans="14:18">
      <c r="N293" s="103"/>
      <c r="O293" s="103">
        <v>2.86E-2</v>
      </c>
      <c r="P293" s="103">
        <f t="shared" si="12"/>
        <v>0.11632174036129053</v>
      </c>
      <c r="Q293" s="121">
        <f t="shared" si="13"/>
        <v>0.14871707066925055</v>
      </c>
      <c r="R293" s="121">
        <f t="shared" si="14"/>
        <v>1.3451248245400302</v>
      </c>
    </row>
    <row r="294" spans="14:18">
      <c r="N294" s="103"/>
      <c r="O294" s="103">
        <v>2.87E-2</v>
      </c>
      <c r="P294" s="103">
        <f t="shared" si="12"/>
        <v>0.11641563799698852</v>
      </c>
      <c r="Q294" s="121">
        <f t="shared" si="13"/>
        <v>0.14857384368176244</v>
      </c>
      <c r="R294" s="121">
        <f t="shared" si="14"/>
        <v>1.3446310184002219</v>
      </c>
    </row>
    <row r="295" spans="14:18">
      <c r="N295" s="103"/>
      <c r="O295" s="103">
        <v>2.8799999999999999E-2</v>
      </c>
      <c r="P295" s="103">
        <f t="shared" si="12"/>
        <v>0.11650934591029841</v>
      </c>
      <c r="Q295" s="121">
        <f t="shared" si="13"/>
        <v>0.14843133104185463</v>
      </c>
      <c r="R295" s="121">
        <f t="shared" si="14"/>
        <v>1.3441394364494972</v>
      </c>
    </row>
    <row r="296" spans="14:18">
      <c r="N296" s="103"/>
      <c r="O296" s="103">
        <v>2.8899999999999999E-2</v>
      </c>
      <c r="P296" s="103">
        <f t="shared" si="12"/>
        <v>0.11660286658568693</v>
      </c>
      <c r="Q296" s="121">
        <f t="shared" si="13"/>
        <v>0.14828952918670363</v>
      </c>
      <c r="R296" s="121">
        <f t="shared" si="14"/>
        <v>1.343650061012263</v>
      </c>
    </row>
    <row r="297" spans="14:18">
      <c r="N297" s="103"/>
      <c r="O297" s="103">
        <v>2.9000000000000001E-2</v>
      </c>
      <c r="P297" s="103">
        <f t="shared" si="12"/>
        <v>0.11669620247258022</v>
      </c>
      <c r="Q297" s="121">
        <f t="shared" si="13"/>
        <v>0.1481484345712557</v>
      </c>
      <c r="R297" s="121">
        <f t="shared" si="14"/>
        <v>1.3431628746141855</v>
      </c>
    </row>
    <row r="298" spans="14:18">
      <c r="N298" s="103"/>
      <c r="O298" s="103">
        <v>2.9100000000000001E-2</v>
      </c>
      <c r="P298" s="103">
        <f t="shared" si="12"/>
        <v>0.1167893559858552</v>
      </c>
      <c r="Q298" s="121">
        <f t="shared" si="13"/>
        <v>0.14800804366813813</v>
      </c>
      <c r="R298" s="121">
        <f t="shared" si="14"/>
        <v>1.3426778599792135</v>
      </c>
    </row>
    <row r="299" spans="14:18">
      <c r="N299" s="103"/>
      <c r="O299" s="103">
        <v>2.92E-2</v>
      </c>
      <c r="P299" s="103">
        <f t="shared" si="12"/>
        <v>0.116882329506323</v>
      </c>
      <c r="Q299" s="121">
        <f t="shared" si="13"/>
        <v>0.14786835296757106</v>
      </c>
      <c r="R299" s="121">
        <f t="shared" si="14"/>
        <v>1.3421950000266514</v>
      </c>
    </row>
    <row r="300" spans="14:18">
      <c r="N300" s="103"/>
      <c r="O300" s="103">
        <v>2.93E-2</v>
      </c>
      <c r="P300" s="103">
        <f t="shared" si="12"/>
        <v>0.11697512538120483</v>
      </c>
      <c r="Q300" s="121">
        <f t="shared" si="13"/>
        <v>0.14772935897727962</v>
      </c>
      <c r="R300" s="121">
        <f t="shared" si="14"/>
        <v>1.3417142778682891</v>
      </c>
    </row>
    <row r="301" spans="14:18">
      <c r="N301" s="103"/>
      <c r="O301" s="103">
        <v>2.9399999999999999E-2</v>
      </c>
      <c r="P301" s="103">
        <f t="shared" si="12"/>
        <v>0.11706774592459988</v>
      </c>
      <c r="Q301" s="121">
        <f t="shared" si="13"/>
        <v>0.14759105822240687</v>
      </c>
      <c r="R301" s="121">
        <f t="shared" si="14"/>
        <v>1.3412356768055784</v>
      </c>
    </row>
    <row r="302" spans="14:18">
      <c r="N302" s="103"/>
      <c r="O302" s="103">
        <v>2.9499999999999998E-2</v>
      </c>
      <c r="P302" s="103">
        <f t="shared" si="12"/>
        <v>0.11716019341794712</v>
      </c>
      <c r="Q302" s="121">
        <f t="shared" si="13"/>
        <v>0.14745344724542669</v>
      </c>
      <c r="R302" s="121">
        <f t="shared" si="14"/>
        <v>1.3407591803268679</v>
      </c>
    </row>
    <row r="303" spans="14:18">
      <c r="N303" s="103"/>
      <c r="O303" s="103">
        <v>2.9600000000000001E-2</v>
      </c>
      <c r="P303" s="103">
        <f t="shared" si="12"/>
        <v>0.11725247011047882</v>
      </c>
      <c r="Q303" s="121">
        <f t="shared" si="13"/>
        <v>0.14731652260605752</v>
      </c>
      <c r="R303" s="121">
        <f t="shared" si="14"/>
        <v>1.3402847721046811</v>
      </c>
    </row>
    <row r="304" spans="14:18">
      <c r="N304" s="103"/>
      <c r="O304" s="103">
        <v>2.9700000000000001E-2</v>
      </c>
      <c r="P304" s="103">
        <f t="shared" si="12"/>
        <v>0.11734457821966721</v>
      </c>
      <c r="Q304" s="121">
        <f t="shared" si="13"/>
        <v>0.14718028088117624</v>
      </c>
      <c r="R304" s="121">
        <f t="shared" si="14"/>
        <v>1.3398124359930443</v>
      </c>
    </row>
    <row r="305" spans="14:18">
      <c r="N305" s="103"/>
      <c r="O305" s="103">
        <v>2.98E-2</v>
      </c>
      <c r="P305" s="103">
        <f t="shared" si="12"/>
        <v>0.11743651993166514</v>
      </c>
      <c r="Q305" s="121">
        <f t="shared" si="13"/>
        <v>0.14704471866473265</v>
      </c>
      <c r="R305" s="121">
        <f t="shared" si="14"/>
        <v>1.3393421560248662</v>
      </c>
    </row>
    <row r="306" spans="14:18">
      <c r="N306" s="103"/>
      <c r="O306" s="103">
        <v>2.9899999999999999E-2</v>
      </c>
      <c r="P306" s="103">
        <f t="shared" si="12"/>
        <v>0.11752829740173838</v>
      </c>
      <c r="Q306" s="121">
        <f t="shared" si="13"/>
        <v>0.14690983256766427</v>
      </c>
      <c r="R306" s="121">
        <f t="shared" si="14"/>
        <v>1.3388739164093582</v>
      </c>
    </row>
    <row r="307" spans="14:18">
      <c r="N307" s="103"/>
      <c r="O307" s="103">
        <v>0.03</v>
      </c>
      <c r="P307" s="103">
        <f t="shared" si="12"/>
        <v>0.11761991275469308</v>
      </c>
      <c r="Q307" s="121">
        <f t="shared" si="13"/>
        <v>0.14677561921781157</v>
      </c>
      <c r="R307" s="121">
        <f t="shared" si="14"/>
        <v>1.3384077015295044</v>
      </c>
    </row>
    <row r="308" spans="14:18">
      <c r="N308" s="103"/>
      <c r="O308" s="103">
        <v>3.0099999999999998E-2</v>
      </c>
      <c r="P308" s="103">
        <f t="shared" si="12"/>
        <v>0.11771136808529521</v>
      </c>
      <c r="Q308" s="121">
        <f t="shared" si="13"/>
        <v>0.14664207525983392</v>
      </c>
      <c r="R308" s="121">
        <f t="shared" si="14"/>
        <v>1.3379434959395766</v>
      </c>
    </row>
    <row r="309" spans="14:18">
      <c r="N309" s="103"/>
      <c r="O309" s="103">
        <v>3.0200000000000001E-2</v>
      </c>
      <c r="P309" s="103">
        <f t="shared" si="12"/>
        <v>0.11780266545868338</v>
      </c>
      <c r="Q309" s="121">
        <f t="shared" si="13"/>
        <v>0.14650919735512535</v>
      </c>
      <c r="R309" s="121">
        <f t="shared" si="14"/>
        <v>1.3374812843626884</v>
      </c>
    </row>
    <row r="310" spans="14:18">
      <c r="N310" s="103"/>
      <c r="O310" s="103">
        <v>3.0300000000000001E-2</v>
      </c>
      <c r="P310" s="103">
        <f t="shared" si="12"/>
        <v>0.11789380691077811</v>
      </c>
      <c r="Q310" s="121">
        <f t="shared" si="13"/>
        <v>0.1463769821817314</v>
      </c>
      <c r="R310" s="121">
        <f t="shared" si="14"/>
        <v>1.3370210516883989</v>
      </c>
    </row>
    <row r="311" spans="14:18">
      <c r="N311" s="103"/>
      <c r="O311" s="103">
        <v>3.04E-2</v>
      </c>
      <c r="P311" s="103">
        <f t="shared" si="12"/>
        <v>0.11798479444868094</v>
      </c>
      <c r="Q311" s="121">
        <f t="shared" si="13"/>
        <v>0.14624542643426575</v>
      </c>
      <c r="R311" s="121">
        <f t="shared" si="14"/>
        <v>1.336562782970351</v>
      </c>
    </row>
    <row r="312" spans="14:18">
      <c r="N312" s="103"/>
      <c r="O312" s="103">
        <v>3.0499999999999999E-2</v>
      </c>
      <c r="P312" s="103">
        <f t="shared" si="12"/>
        <v>0.11807563005107033</v>
      </c>
      <c r="Q312" s="121">
        <f t="shared" si="13"/>
        <v>0.14611452682382794</v>
      </c>
      <c r="R312" s="121">
        <f t="shared" si="14"/>
        <v>1.3361064634239579</v>
      </c>
    </row>
    <row r="313" spans="14:18">
      <c r="N313" s="103"/>
      <c r="O313" s="103">
        <v>3.0599999999999999E-2</v>
      </c>
      <c r="P313" s="103">
        <f t="shared" si="12"/>
        <v>0.11816631566859014</v>
      </c>
      <c r="Q313" s="121">
        <f t="shared" si="13"/>
        <v>0.14598428007792083</v>
      </c>
      <c r="R313" s="121">
        <f t="shared" si="14"/>
        <v>1.3356520784241237</v>
      </c>
    </row>
    <row r="314" spans="14:18">
      <c r="N314" s="103"/>
      <c r="O314" s="103">
        <v>3.0700000000000002E-2</v>
      </c>
      <c r="P314" s="103">
        <f t="shared" si="12"/>
        <v>0.1182568532242335</v>
      </c>
      <c r="Q314" s="121">
        <f t="shared" si="13"/>
        <v>0.14585468294036905</v>
      </c>
      <c r="R314" s="121">
        <f t="shared" si="14"/>
        <v>1.3351996135030082</v>
      </c>
    </row>
    <row r="315" spans="14:18">
      <c r="N315" s="103"/>
      <c r="O315" s="103">
        <v>3.0800000000000001E-2</v>
      </c>
      <c r="P315" s="103">
        <f t="shared" si="12"/>
        <v>0.11834724461371916</v>
      </c>
      <c r="Q315" s="121">
        <f t="shared" si="13"/>
        <v>0.14572573217123735</v>
      </c>
      <c r="R315" s="121">
        <f t="shared" si="14"/>
        <v>1.334749054347826</v>
      </c>
    </row>
    <row r="316" spans="14:18">
      <c r="N316" s="103"/>
      <c r="O316" s="103">
        <v>3.09E-2</v>
      </c>
      <c r="P316" s="103">
        <f t="shared" si="12"/>
        <v>0.11843749170586405</v>
      </c>
      <c r="Q316" s="121">
        <f t="shared" si="13"/>
        <v>0.14559742454674982</v>
      </c>
      <c r="R316" s="121">
        <f t="shared" si="14"/>
        <v>1.3343003867986889</v>
      </c>
    </row>
    <row r="317" spans="14:18">
      <c r="N317" s="103"/>
      <c r="O317" s="103">
        <v>3.1E-2</v>
      </c>
      <c r="P317" s="103">
        <f t="shared" si="12"/>
        <v>0.11852759634294878</v>
      </c>
      <c r="Q317" s="121">
        <f t="shared" si="13"/>
        <v>0.14546975685920915</v>
      </c>
      <c r="R317" s="121">
        <f t="shared" si="14"/>
        <v>1.333853596846478</v>
      </c>
    </row>
    <row r="318" spans="14:18">
      <c r="N318" s="103"/>
      <c r="O318" s="103">
        <v>3.1099999999999999E-2</v>
      </c>
      <c r="P318" s="103">
        <f t="shared" si="12"/>
        <v>0.11861756034107884</v>
      </c>
      <c r="Q318" s="121">
        <f t="shared" si="13"/>
        <v>0.14534272591691655</v>
      </c>
      <c r="R318" s="121">
        <f t="shared" si="14"/>
        <v>1.3334086706307584</v>
      </c>
    </row>
    <row r="319" spans="14:18">
      <c r="N319" s="103"/>
      <c r="O319" s="103">
        <v>3.1199999999999999E-2</v>
      </c>
      <c r="P319" s="103">
        <f t="shared" si="12"/>
        <v>0.11870738549053889</v>
      </c>
      <c r="Q319" s="121">
        <f t="shared" si="13"/>
        <v>0.14521632854409175</v>
      </c>
      <c r="R319" s="121">
        <f t="shared" si="14"/>
        <v>1.3329655944377277</v>
      </c>
    </row>
    <row r="320" spans="14:18">
      <c r="N320" s="103"/>
      <c r="O320" s="103">
        <v>3.1300000000000001E-2</v>
      </c>
      <c r="P320" s="103">
        <f t="shared" si="12"/>
        <v>0.11879707355614368</v>
      </c>
      <c r="Q320" s="121">
        <f t="shared" si="13"/>
        <v>0.14509056158079395</v>
      </c>
      <c r="R320" s="121">
        <f t="shared" si="14"/>
        <v>1.3325243546981964</v>
      </c>
    </row>
    <row r="321" spans="14:18">
      <c r="N321" s="103"/>
      <c r="O321" s="103">
        <v>3.1399999999999997E-2</v>
      </c>
      <c r="P321" s="103">
        <f t="shared" si="12"/>
        <v>0.11888662627758233</v>
      </c>
      <c r="Q321" s="121">
        <f t="shared" si="13"/>
        <v>0.14496542188284245</v>
      </c>
      <c r="R321" s="121">
        <f t="shared" si="14"/>
        <v>1.3320849379856079</v>
      </c>
    </row>
    <row r="322" spans="14:18">
      <c r="N322" s="103"/>
      <c r="O322" s="103">
        <v>3.15E-2</v>
      </c>
      <c r="P322" s="103">
        <f t="shared" si="12"/>
        <v>0.11897604536975842</v>
      </c>
      <c r="Q322" s="121">
        <f t="shared" si="13"/>
        <v>0.14484090632173829</v>
      </c>
      <c r="R322" s="121">
        <f t="shared" si="14"/>
        <v>1.3316473310140857</v>
      </c>
    </row>
    <row r="323" spans="14:18">
      <c r="N323" s="103"/>
      <c r="O323" s="103">
        <v>3.1600000000000003E-2</v>
      </c>
      <c r="P323" s="103">
        <f t="shared" si="12"/>
        <v>0.11906533252312371</v>
      </c>
      <c r="Q323" s="121">
        <f t="shared" si="13"/>
        <v>0.14471701178458601</v>
      </c>
      <c r="R323" s="121">
        <f t="shared" si="14"/>
        <v>1.3312115206365172</v>
      </c>
    </row>
    <row r="324" spans="14:18">
      <c r="N324" s="103"/>
      <c r="O324" s="103">
        <v>3.1699999999999999E-2</v>
      </c>
      <c r="P324" s="103">
        <f t="shared" si="12"/>
        <v>0.11915448940400901</v>
      </c>
      <c r="Q324" s="121">
        <f t="shared" si="13"/>
        <v>0.14459373517401566</v>
      </c>
      <c r="R324" s="121">
        <f t="shared" si="14"/>
        <v>1.3307774938426713</v>
      </c>
    </row>
    <row r="325" spans="14:18">
      <c r="N325" s="103"/>
      <c r="O325" s="103">
        <v>3.1800000000000002E-2</v>
      </c>
      <c r="P325" s="103">
        <f t="shared" si="12"/>
        <v>0.1192435176549483</v>
      </c>
      <c r="Q325" s="121">
        <f t="shared" si="13"/>
        <v>0.14447107340810561</v>
      </c>
      <c r="R325" s="121">
        <f t="shared" si="14"/>
        <v>1.3303452377573421</v>
      </c>
    </row>
    <row r="326" spans="14:18">
      <c r="N326" s="103"/>
      <c r="O326" s="103">
        <v>3.1899999999999998E-2</v>
      </c>
      <c r="P326" s="103">
        <f t="shared" si="12"/>
        <v>0.1193324188949989</v>
      </c>
      <c r="Q326" s="121">
        <f t="shared" si="13"/>
        <v>0.14434902342030528</v>
      </c>
      <c r="R326" s="121">
        <f t="shared" si="14"/>
        <v>1.3299147396385276</v>
      </c>
    </row>
    <row r="327" spans="14:18">
      <c r="N327" s="103"/>
      <c r="O327" s="103">
        <v>3.2000000000000001E-2</v>
      </c>
      <c r="P327" s="103">
        <f t="shared" si="12"/>
        <v>0.11942119472005741</v>
      </c>
      <c r="Q327" s="121">
        <f t="shared" si="13"/>
        <v>0.14422758215935866</v>
      </c>
      <c r="R327" s="121">
        <f t="shared" si="14"/>
        <v>1.3294859868756381</v>
      </c>
    </row>
    <row r="328" spans="14:18">
      <c r="N328" s="103"/>
      <c r="O328" s="103">
        <v>3.2099999999999997E-2</v>
      </c>
      <c r="P328" s="103">
        <f t="shared" si="12"/>
        <v>0.11950984670316962</v>
      </c>
      <c r="Q328" s="121">
        <f t="shared" si="13"/>
        <v>0.14410674658922784</v>
      </c>
      <c r="R328" s="121">
        <f t="shared" si="14"/>
        <v>1.329058966987732</v>
      </c>
    </row>
    <row r="329" spans="14:18">
      <c r="N329" s="103"/>
      <c r="O329" s="103">
        <v>3.2199999999999999E-2</v>
      </c>
      <c r="P329" s="103">
        <f t="shared" ref="P329:P392" si="15">($O$3*NORMSDIST((1-Q329)^-0.5*NORMSINV(O329)+(Q329/(1-Q329))^0.5*NORMSINV(0.999))-O329*$O$3)*R329</f>
        <v>0.11959837639483793</v>
      </c>
      <c r="Q329" s="121">
        <f t="shared" ref="Q329:Q392" si="16">0.12*(1-EXP(-50*O329))/(1-EXP(-50))+0.24*(1-(1-EXP(-50*O329))/(1-EXP(-50)))</f>
        <v>0.14398651368901733</v>
      </c>
      <c r="R329" s="121">
        <f t="shared" ref="R329:R392" si="17">(1-1.5*(0.11852-0.05478*LN(O329))^2)^(-1)*(1+($O$4-2.5)*(0.11852-0.05478*LN(O329))^2)</f>
        <v>1.3286336676217838</v>
      </c>
    </row>
    <row r="330" spans="14:18">
      <c r="N330" s="103"/>
      <c r="O330" s="103">
        <v>3.2300000000000002E-2</v>
      </c>
      <c r="P330" s="103">
        <f t="shared" si="15"/>
        <v>0.1196867853233223</v>
      </c>
      <c r="Q330" s="121">
        <f t="shared" si="16"/>
        <v>0.14386688045289836</v>
      </c>
      <c r="R330" s="121">
        <f t="shared" si="17"/>
        <v>1.3282100765509788</v>
      </c>
    </row>
    <row r="331" spans="14:18">
      <c r="N331" s="103"/>
      <c r="O331" s="103">
        <v>3.2399999999999998E-2</v>
      </c>
      <c r="P331" s="103">
        <f t="shared" si="15"/>
        <v>0.11977507499493797</v>
      </c>
      <c r="Q331" s="121">
        <f t="shared" si="16"/>
        <v>0.14374784389003376</v>
      </c>
      <c r="R331" s="121">
        <f t="shared" si="17"/>
        <v>1.3277881816730348</v>
      </c>
    </row>
    <row r="332" spans="14:18">
      <c r="N332" s="103"/>
      <c r="O332" s="103">
        <v>3.2500000000000001E-2</v>
      </c>
      <c r="P332" s="103">
        <f t="shared" si="15"/>
        <v>0.1198632468943488</v>
      </c>
      <c r="Q332" s="121">
        <f t="shared" si="16"/>
        <v>0.14362940102450328</v>
      </c>
      <c r="R332" s="121">
        <f t="shared" si="17"/>
        <v>1.3273679710085537</v>
      </c>
    </row>
    <row r="333" spans="14:18">
      <c r="N333" s="103"/>
      <c r="O333" s="103">
        <v>3.2599999999999997E-2</v>
      </c>
      <c r="P333" s="103">
        <f t="shared" si="15"/>
        <v>0.11995130248485596</v>
      </c>
      <c r="Q333" s="121">
        <f t="shared" si="16"/>
        <v>0.14351154889522913</v>
      </c>
      <c r="R333" s="121">
        <f t="shared" si="17"/>
        <v>1.3269494326994002</v>
      </c>
    </row>
    <row r="334" spans="14:18">
      <c r="N334" s="103"/>
      <c r="O334" s="103">
        <v>3.27E-2</v>
      </c>
      <c r="P334" s="103">
        <f t="shared" si="15"/>
        <v>0.12003924320868295</v>
      </c>
      <c r="Q334" s="121">
        <f t="shared" si="16"/>
        <v>0.14339428455590192</v>
      </c>
      <c r="R334" s="121">
        <f t="shared" si="17"/>
        <v>1.3265325550070997</v>
      </c>
    </row>
    <row r="335" spans="14:18">
      <c r="N335" s="103"/>
      <c r="O335" s="103">
        <v>3.2800000000000003E-2</v>
      </c>
      <c r="P335" s="103">
        <f t="shared" si="15"/>
        <v>0.12012707048725636</v>
      </c>
      <c r="Q335" s="121">
        <f t="shared" si="16"/>
        <v>0.14327760507490703</v>
      </c>
      <c r="R335" s="121">
        <f t="shared" si="17"/>
        <v>1.3261173263112749</v>
      </c>
    </row>
    <row r="336" spans="14:18">
      <c r="N336" s="103"/>
      <c r="O336" s="103">
        <v>3.2899999999999999E-2</v>
      </c>
      <c r="P336" s="103">
        <f t="shared" si="15"/>
        <v>0.1202147857214823</v>
      </c>
      <c r="Q336" s="121">
        <f t="shared" si="16"/>
        <v>0.14316150753525142</v>
      </c>
      <c r="R336" s="121">
        <f t="shared" si="17"/>
        <v>1.3257037351080962</v>
      </c>
    </row>
    <row r="337" spans="14:18">
      <c r="N337" s="103"/>
      <c r="O337" s="103">
        <v>3.3000000000000002E-2</v>
      </c>
      <c r="P337" s="103">
        <f t="shared" si="15"/>
        <v>0.12030239029201883</v>
      </c>
      <c r="Q337" s="121">
        <f t="shared" si="16"/>
        <v>0.14304598903449048</v>
      </c>
      <c r="R337" s="121">
        <f t="shared" si="17"/>
        <v>1.3252917700087616</v>
      </c>
    </row>
    <row r="338" spans="14:18">
      <c r="N338" s="103"/>
      <c r="O338" s="103">
        <v>3.3099999999999997E-2</v>
      </c>
      <c r="P338" s="103">
        <f t="shared" si="15"/>
        <v>0.12038988555954541</v>
      </c>
      <c r="Q338" s="121">
        <f t="shared" si="16"/>
        <v>0.14293104668465578</v>
      </c>
      <c r="R338" s="121">
        <f t="shared" si="17"/>
        <v>1.3248814197380021</v>
      </c>
    </row>
    <row r="339" spans="14:18">
      <c r="N339" s="103"/>
      <c r="O339" s="103">
        <v>3.32E-2</v>
      </c>
      <c r="P339" s="103">
        <f t="shared" si="15"/>
        <v>0.12047727286502778</v>
      </c>
      <c r="Q339" s="121">
        <f t="shared" si="16"/>
        <v>0.14281667761218245</v>
      </c>
      <c r="R339" s="121">
        <f t="shared" si="17"/>
        <v>1.3244726731326084</v>
      </c>
    </row>
    <row r="340" spans="14:18">
      <c r="N340" s="103"/>
      <c r="O340" s="103">
        <v>3.3300000000000003E-2</v>
      </c>
      <c r="P340" s="103">
        <f t="shared" si="15"/>
        <v>0.12056455352997875</v>
      </c>
      <c r="Q340" s="121">
        <f t="shared" si="16"/>
        <v>0.14270287895783784</v>
      </c>
      <c r="R340" s="121">
        <f t="shared" si="17"/>
        <v>1.3240655191399835</v>
      </c>
    </row>
    <row r="341" spans="14:18">
      <c r="N341" s="103"/>
      <c r="O341" s="103">
        <v>3.3399999999999999E-2</v>
      </c>
      <c r="P341" s="103">
        <f t="shared" si="15"/>
        <v>0.12065172885671632</v>
      </c>
      <c r="Q341" s="121">
        <f t="shared" si="16"/>
        <v>0.14258964787664963</v>
      </c>
      <c r="R341" s="121">
        <f t="shared" si="17"/>
        <v>1.3236599468167158</v>
      </c>
    </row>
    <row r="342" spans="14:18">
      <c r="N342" s="103"/>
      <c r="O342" s="103">
        <v>3.3500000000000002E-2</v>
      </c>
      <c r="P342" s="103">
        <f t="shared" si="15"/>
        <v>0.12073880012861697</v>
      </c>
      <c r="Q342" s="121">
        <f t="shared" si="16"/>
        <v>0.14247698153783483</v>
      </c>
      <c r="R342" s="121">
        <f t="shared" si="17"/>
        <v>1.3232559453271779</v>
      </c>
    </row>
    <row r="343" spans="14:18">
      <c r="N343" s="103"/>
      <c r="O343" s="103">
        <v>3.3599999999999998E-2</v>
      </c>
      <c r="P343" s="103">
        <f t="shared" si="15"/>
        <v>0.12082576861036654</v>
      </c>
      <c r="Q343" s="121">
        <f t="shared" si="16"/>
        <v>0.1423648771247292</v>
      </c>
      <c r="R343" s="121">
        <f t="shared" si="17"/>
        <v>1.3228535039421425</v>
      </c>
    </row>
    <row r="344" spans="14:18">
      <c r="N344" s="103"/>
      <c r="O344" s="103">
        <v>3.3700000000000001E-2</v>
      </c>
      <c r="P344" s="103">
        <f t="shared" si="15"/>
        <v>0.12091263554820644</v>
      </c>
      <c r="Q344" s="121">
        <f t="shared" si="16"/>
        <v>0.1422533318347165</v>
      </c>
      <c r="R344" s="121">
        <f t="shared" si="17"/>
        <v>1.3224526120374276</v>
      </c>
    </row>
    <row r="345" spans="14:18">
      <c r="N345" s="103"/>
      <c r="O345" s="103">
        <v>3.3799999999999997E-2</v>
      </c>
      <c r="P345" s="103">
        <f t="shared" si="15"/>
        <v>0.12099940217017778</v>
      </c>
      <c r="Q345" s="121">
        <f t="shared" si="16"/>
        <v>0.14214234287915872</v>
      </c>
      <c r="R345" s="121">
        <f t="shared" si="17"/>
        <v>1.3220532590925562</v>
      </c>
    </row>
    <row r="346" spans="14:18">
      <c r="N346" s="103"/>
      <c r="O346" s="103">
        <v>3.39E-2</v>
      </c>
      <c r="P346" s="103">
        <f t="shared" si="15"/>
        <v>0.12108606968636024</v>
      </c>
      <c r="Q346" s="121">
        <f t="shared" si="16"/>
        <v>0.14203190748332614</v>
      </c>
      <c r="R346" s="121">
        <f t="shared" si="17"/>
        <v>1.3216554346894402</v>
      </c>
    </row>
    <row r="347" spans="14:18">
      <c r="N347" s="103"/>
      <c r="O347" s="103">
        <v>3.4000000000000002E-2</v>
      </c>
      <c r="P347" s="103">
        <f t="shared" si="15"/>
        <v>0.12117263928910925</v>
      </c>
      <c r="Q347" s="121">
        <f t="shared" si="16"/>
        <v>0.14192202288632816</v>
      </c>
      <c r="R347" s="121">
        <f t="shared" si="17"/>
        <v>1.3212591285110826</v>
      </c>
    </row>
    <row r="348" spans="14:18">
      <c r="N348" s="103"/>
      <c r="O348" s="103">
        <v>3.4099999999999998E-2</v>
      </c>
      <c r="P348" s="103">
        <f t="shared" si="15"/>
        <v>0.12125911215328963</v>
      </c>
      <c r="Q348" s="121">
        <f t="shared" si="16"/>
        <v>0.1418126863410441</v>
      </c>
      <c r="R348" s="121">
        <f t="shared" si="17"/>
        <v>1.3208643303403047</v>
      </c>
    </row>
    <row r="349" spans="14:18">
      <c r="N349" s="103"/>
      <c r="O349" s="103">
        <v>3.4200000000000001E-2</v>
      </c>
      <c r="P349" s="103">
        <f t="shared" si="15"/>
        <v>0.12134548943650433</v>
      </c>
      <c r="Q349" s="121">
        <f t="shared" si="16"/>
        <v>0.14170389511405465</v>
      </c>
      <c r="R349" s="121">
        <f t="shared" si="17"/>
        <v>1.3204710300584881</v>
      </c>
    </row>
    <row r="350" spans="14:18">
      <c r="N350" s="103"/>
      <c r="O350" s="103">
        <v>3.4299999999999997E-2</v>
      </c>
      <c r="P350" s="103">
        <f t="shared" si="15"/>
        <v>0.12143177227932238</v>
      </c>
      <c r="Q350" s="121">
        <f t="shared" si="16"/>
        <v>0.14159564648557343</v>
      </c>
      <c r="R350" s="121">
        <f t="shared" si="17"/>
        <v>1.3200792176443366</v>
      </c>
    </row>
    <row r="351" spans="14:18">
      <c r="N351" s="103"/>
      <c r="O351" s="103">
        <v>3.44E-2</v>
      </c>
      <c r="P351" s="103">
        <f t="shared" si="15"/>
        <v>0.12151796180550252</v>
      </c>
      <c r="Q351" s="121">
        <f t="shared" si="16"/>
        <v>0.14148793774937918</v>
      </c>
      <c r="R351" s="121">
        <f t="shared" si="17"/>
        <v>1.3196888831726614</v>
      </c>
    </row>
    <row r="352" spans="14:18">
      <c r="N352" s="103"/>
      <c r="O352" s="103">
        <v>3.4500000000000003E-2</v>
      </c>
      <c r="P352" s="103">
        <f t="shared" si="15"/>
        <v>0.12160405912221257</v>
      </c>
      <c r="Q352" s="121">
        <f t="shared" si="16"/>
        <v>0.14138076621274781</v>
      </c>
      <c r="R352" s="121">
        <f t="shared" si="17"/>
        <v>1.3193000168131799</v>
      </c>
    </row>
    <row r="353" spans="14:18">
      <c r="N353" s="103"/>
      <c r="O353" s="103">
        <v>3.4599999999999999E-2</v>
      </c>
      <c r="P353" s="103">
        <f t="shared" si="15"/>
        <v>0.12169006532024837</v>
      </c>
      <c r="Q353" s="121">
        <f t="shared" si="16"/>
        <v>0.14127412919638532</v>
      </c>
      <c r="R353" s="121">
        <f t="shared" si="17"/>
        <v>1.3189126088293364</v>
      </c>
    </row>
    <row r="354" spans="14:18">
      <c r="N354" s="103"/>
      <c r="O354" s="103">
        <v>3.4700000000000002E-2</v>
      </c>
      <c r="P354" s="103">
        <f t="shared" si="15"/>
        <v>0.12177598147424722</v>
      </c>
      <c r="Q354" s="121">
        <f t="shared" si="16"/>
        <v>0.1411680240343608</v>
      </c>
      <c r="R354" s="121">
        <f t="shared" si="17"/>
        <v>1.3185266495771386</v>
      </c>
    </row>
    <row r="355" spans="14:18">
      <c r="N355" s="103"/>
      <c r="O355" s="103">
        <v>3.4799999999999998E-2</v>
      </c>
      <c r="P355" s="103">
        <f t="shared" si="15"/>
        <v>0.12186180864290017</v>
      </c>
      <c r="Q355" s="121">
        <f t="shared" si="16"/>
        <v>0.14106244807403961</v>
      </c>
      <c r="R355" s="121">
        <f t="shared" si="17"/>
        <v>1.3181421295040145</v>
      </c>
    </row>
    <row r="356" spans="14:18">
      <c r="N356" s="103"/>
      <c r="O356" s="103">
        <v>3.49E-2</v>
      </c>
      <c r="P356" s="103">
        <f t="shared" si="15"/>
        <v>0.12194754786916034</v>
      </c>
      <c r="Q356" s="121">
        <f t="shared" si="16"/>
        <v>0.14095739867601731</v>
      </c>
      <c r="R356" s="121">
        <f t="shared" si="17"/>
        <v>1.3177590391476826</v>
      </c>
    </row>
    <row r="357" spans="14:18">
      <c r="N357" s="103"/>
      <c r="O357" s="103">
        <v>3.5000000000000003E-2</v>
      </c>
      <c r="P357" s="103">
        <f t="shared" si="15"/>
        <v>0.1220332001804485</v>
      </c>
      <c r="Q357" s="121">
        <f t="shared" si="16"/>
        <v>0.1408528732140534</v>
      </c>
      <c r="R357" s="121">
        <f t="shared" si="17"/>
        <v>1.3173773691350443</v>
      </c>
    </row>
    <row r="358" spans="14:18">
      <c r="N358" s="103"/>
      <c r="O358" s="103">
        <v>3.5099999999999999E-2</v>
      </c>
      <c r="P358" s="103">
        <f t="shared" si="15"/>
        <v>0.12211876658885656</v>
      </c>
      <c r="Q358" s="121">
        <f t="shared" si="16"/>
        <v>0.14074886907500597</v>
      </c>
      <c r="R358" s="121">
        <f t="shared" si="17"/>
        <v>1.3169971101810882</v>
      </c>
    </row>
    <row r="359" spans="14:18">
      <c r="N359" s="103"/>
      <c r="O359" s="103">
        <v>3.5200000000000002E-2</v>
      </c>
      <c r="P359" s="103">
        <f t="shared" si="15"/>
        <v>0.12220424809134725</v>
      </c>
      <c r="Q359" s="121">
        <f t="shared" si="16"/>
        <v>0.14064538365876605</v>
      </c>
      <c r="R359" s="121">
        <f t="shared" si="17"/>
        <v>1.3166182530878148</v>
      </c>
    </row>
    <row r="360" spans="14:18">
      <c r="N360" s="103"/>
      <c r="O360" s="103">
        <v>3.5299999999999998E-2</v>
      </c>
      <c r="P360" s="103">
        <f t="shared" si="15"/>
        <v>0.12228964566995172</v>
      </c>
      <c r="Q360" s="121">
        <f t="shared" si="16"/>
        <v>0.14054241437819293</v>
      </c>
      <c r="R360" s="121">
        <f t="shared" si="17"/>
        <v>1.3162407887431757</v>
      </c>
    </row>
    <row r="361" spans="14:18">
      <c r="N361" s="103"/>
      <c r="O361" s="103">
        <v>3.5400000000000001E-2</v>
      </c>
      <c r="P361" s="103">
        <f t="shared" si="15"/>
        <v>0.12237496029196446</v>
      </c>
      <c r="Q361" s="121">
        <f t="shared" si="16"/>
        <v>0.14043995865904912</v>
      </c>
      <c r="R361" s="121">
        <f t="shared" si="17"/>
        <v>1.3158647081200265</v>
      </c>
    </row>
    <row r="362" spans="14:18">
      <c r="N362" s="103"/>
      <c r="O362" s="103">
        <v>3.5499999999999997E-2</v>
      </c>
      <c r="P362" s="103">
        <f t="shared" si="15"/>
        <v>0.12246019291013553</v>
      </c>
      <c r="Q362" s="121">
        <f t="shared" si="16"/>
        <v>0.14033801393993639</v>
      </c>
      <c r="R362" s="121">
        <f t="shared" si="17"/>
        <v>1.3154900022751006</v>
      </c>
    </row>
    <row r="363" spans="14:18">
      <c r="N363" s="103"/>
      <c r="O363" s="103">
        <v>3.56E-2</v>
      </c>
      <c r="P363" s="103">
        <f t="shared" si="15"/>
        <v>0.12254534446286015</v>
      </c>
      <c r="Q363" s="121">
        <f t="shared" si="16"/>
        <v>0.14023657767223147</v>
      </c>
      <c r="R363" s="121">
        <f t="shared" si="17"/>
        <v>1.3151166623479931</v>
      </c>
    </row>
    <row r="364" spans="14:18">
      <c r="N364" s="103"/>
      <c r="O364" s="103">
        <v>3.5700000000000003E-2</v>
      </c>
      <c r="P364" s="103">
        <f t="shared" si="15"/>
        <v>0.12263041587436449</v>
      </c>
      <c r="Q364" s="121">
        <f t="shared" si="16"/>
        <v>0.14013564732002229</v>
      </c>
      <c r="R364" s="121">
        <f t="shared" si="17"/>
        <v>1.3147446795601643</v>
      </c>
    </row>
    <row r="365" spans="14:18">
      <c r="N365" s="103"/>
      <c r="O365" s="103">
        <v>3.5799999999999998E-2</v>
      </c>
      <c r="P365" s="103">
        <f t="shared" si="15"/>
        <v>0.1227154080548922</v>
      </c>
      <c r="Q365" s="121">
        <f t="shared" si="16"/>
        <v>0.14003522036004487</v>
      </c>
      <c r="R365" s="121">
        <f t="shared" si="17"/>
        <v>1.3143740452139525</v>
      </c>
    </row>
    <row r="366" spans="14:18">
      <c r="N366" s="103"/>
      <c r="O366" s="103">
        <v>3.5900000000000001E-2</v>
      </c>
      <c r="P366" s="103">
        <f t="shared" si="15"/>
        <v>0.1228003219008845</v>
      </c>
      <c r="Q366" s="121">
        <f t="shared" si="16"/>
        <v>0.13993529428161997</v>
      </c>
      <c r="R366" s="121">
        <f t="shared" si="17"/>
        <v>1.3140047506916064</v>
      </c>
    </row>
    <row r="367" spans="14:18">
      <c r="N367" s="103"/>
      <c r="O367" s="103">
        <v>3.5999999999999997E-2</v>
      </c>
      <c r="P367" s="103">
        <f t="shared" si="15"/>
        <v>0.1228851582951606</v>
      </c>
      <c r="Q367" s="121">
        <f t="shared" si="16"/>
        <v>0.13983586658659039</v>
      </c>
      <c r="R367" s="121">
        <f t="shared" si="17"/>
        <v>1.3136367874543311</v>
      </c>
    </row>
    <row r="368" spans="14:18">
      <c r="N368" s="103"/>
      <c r="O368" s="103">
        <v>3.61E-2</v>
      </c>
      <c r="P368" s="103">
        <f t="shared" si="15"/>
        <v>0.12296991810709446</v>
      </c>
      <c r="Q368" s="121">
        <f t="shared" si="16"/>
        <v>0.13973693478925858</v>
      </c>
      <c r="R368" s="121">
        <f t="shared" si="17"/>
        <v>1.3132701470413448</v>
      </c>
    </row>
    <row r="369" spans="14:18">
      <c r="N369" s="103"/>
      <c r="O369" s="103">
        <v>3.6200000000000003E-2</v>
      </c>
      <c r="P369" s="103">
        <f t="shared" si="15"/>
        <v>0.12305460219279009</v>
      </c>
      <c r="Q369" s="121">
        <f t="shared" si="16"/>
        <v>0.13963849641632448</v>
      </c>
      <c r="R369" s="121">
        <f t="shared" si="17"/>
        <v>1.3129048210689525</v>
      </c>
    </row>
    <row r="370" spans="14:18">
      <c r="N370" s="103"/>
      <c r="O370" s="103">
        <v>3.6299999999999999E-2</v>
      </c>
      <c r="P370" s="103">
        <f t="shared" si="15"/>
        <v>0.12313921139525316</v>
      </c>
      <c r="Q370" s="121">
        <f t="shared" si="16"/>
        <v>0.13954054900682364</v>
      </c>
      <c r="R370" s="121">
        <f t="shared" si="17"/>
        <v>1.3125408012296322</v>
      </c>
    </row>
    <row r="371" spans="14:18">
      <c r="N371" s="103"/>
      <c r="O371" s="103">
        <v>3.6400000000000002E-2</v>
      </c>
      <c r="P371" s="103">
        <f t="shared" si="15"/>
        <v>0.12322374654456111</v>
      </c>
      <c r="Q371" s="121">
        <f t="shared" si="16"/>
        <v>0.13944309011206568</v>
      </c>
      <c r="R371" s="121">
        <f t="shared" si="17"/>
        <v>1.3121780792911344</v>
      </c>
    </row>
    <row r="372" spans="14:18">
      <c r="N372" s="103"/>
      <c r="O372" s="103">
        <v>3.6499999999999998E-2</v>
      </c>
      <c r="P372" s="103">
        <f t="shared" si="15"/>
        <v>0.12330820845803182</v>
      </c>
      <c r="Q372" s="121">
        <f t="shared" si="16"/>
        <v>0.13934611729557322</v>
      </c>
      <c r="R372" s="121">
        <f t="shared" si="17"/>
        <v>1.3118166470955945</v>
      </c>
    </row>
    <row r="373" spans="14:18">
      <c r="N373" s="103"/>
      <c r="O373" s="103">
        <v>3.6600000000000001E-2</v>
      </c>
      <c r="P373" s="103">
        <f t="shared" si="15"/>
        <v>0.12339259794038848</v>
      </c>
      <c r="Q373" s="121">
        <f t="shared" si="16"/>
        <v>0.13924962813302072</v>
      </c>
      <c r="R373" s="121">
        <f t="shared" si="17"/>
        <v>1.3114564965586588</v>
      </c>
    </row>
    <row r="374" spans="14:18">
      <c r="N374" s="103"/>
      <c r="O374" s="103">
        <v>3.6700000000000003E-2</v>
      </c>
      <c r="P374" s="103">
        <f t="shared" si="15"/>
        <v>0.1234769157839227</v>
      </c>
      <c r="Q374" s="121">
        <f t="shared" si="16"/>
        <v>0.13915362021217415</v>
      </c>
      <c r="R374" s="121">
        <f t="shared" si="17"/>
        <v>1.3110976196686233</v>
      </c>
    </row>
    <row r="375" spans="14:18">
      <c r="N375" s="103"/>
      <c r="O375" s="103">
        <v>3.6799999999999999E-2</v>
      </c>
      <c r="P375" s="103">
        <f t="shared" si="15"/>
        <v>0.12356116276865664</v>
      </c>
      <c r="Q375" s="121">
        <f t="shared" si="16"/>
        <v>0.13905809113283049</v>
      </c>
      <c r="R375" s="121">
        <f t="shared" si="17"/>
        <v>1.3107400084855814</v>
      </c>
    </row>
    <row r="376" spans="14:18">
      <c r="N376" s="103"/>
      <c r="O376" s="103">
        <v>3.6900000000000002E-2</v>
      </c>
      <c r="P376" s="103">
        <f t="shared" si="15"/>
        <v>0.12364533966250134</v>
      </c>
      <c r="Q376" s="121">
        <f t="shared" si="16"/>
        <v>0.13896303850675773</v>
      </c>
      <c r="R376" s="121">
        <f t="shared" si="17"/>
        <v>1.3103836551405901</v>
      </c>
    </row>
    <row r="377" spans="14:18">
      <c r="N377" s="103"/>
      <c r="O377" s="103">
        <v>3.6999999999999998E-2</v>
      </c>
      <c r="P377" s="103">
        <f t="shared" si="15"/>
        <v>0.12372944722141369</v>
      </c>
      <c r="Q377" s="121">
        <f t="shared" si="16"/>
        <v>0.1388684599576353</v>
      </c>
      <c r="R377" s="121">
        <f t="shared" si="17"/>
        <v>1.310028551834844</v>
      </c>
    </row>
    <row r="378" spans="14:18">
      <c r="N378" s="103"/>
      <c r="O378" s="103">
        <v>3.7100000000000001E-2</v>
      </c>
      <c r="P378" s="103">
        <f t="shared" si="15"/>
        <v>0.12381348618955186</v>
      </c>
      <c r="Q378" s="121">
        <f t="shared" si="16"/>
        <v>0.13877435312099456</v>
      </c>
      <c r="R378" s="121">
        <f t="shared" si="17"/>
        <v>1.3096746908388601</v>
      </c>
    </row>
    <row r="379" spans="14:18">
      <c r="N379" s="103"/>
      <c r="O379" s="103">
        <v>3.7199999999999997E-2</v>
      </c>
      <c r="P379" s="103">
        <f t="shared" si="15"/>
        <v>0.12389745729942793</v>
      </c>
      <c r="Q379" s="121">
        <f t="shared" si="16"/>
        <v>0.13868071564415968</v>
      </c>
      <c r="R379" s="121">
        <f t="shared" si="17"/>
        <v>1.3093220644916785</v>
      </c>
    </row>
    <row r="380" spans="14:18">
      <c r="N380" s="103"/>
      <c r="O380" s="103">
        <v>3.73E-2</v>
      </c>
      <c r="P380" s="103">
        <f t="shared" si="15"/>
        <v>0.123981361272058</v>
      </c>
      <c r="Q380" s="121">
        <f t="shared" si="16"/>
        <v>0.13858754518618885</v>
      </c>
      <c r="R380" s="121">
        <f t="shared" si="17"/>
        <v>1.3089706652000701</v>
      </c>
    </row>
    <row r="381" spans="14:18">
      <c r="N381" s="103"/>
      <c r="O381" s="103">
        <v>3.7400000000000003E-2</v>
      </c>
      <c r="P381" s="103">
        <f t="shared" si="15"/>
        <v>0.12406519881711239</v>
      </c>
      <c r="Q381" s="121">
        <f t="shared" si="16"/>
        <v>0.13849483941781576</v>
      </c>
      <c r="R381" s="121">
        <f t="shared" si="17"/>
        <v>1.3086204854377583</v>
      </c>
    </row>
    <row r="382" spans="14:18">
      <c r="N382" s="103"/>
      <c r="O382" s="103">
        <v>3.7499999999999999E-2</v>
      </c>
      <c r="P382" s="103">
        <f t="shared" si="15"/>
        <v>0.12414897063306159</v>
      </c>
      <c r="Q382" s="121">
        <f t="shared" si="16"/>
        <v>0.13840259602139141</v>
      </c>
      <c r="R382" s="121">
        <f t="shared" si="17"/>
        <v>1.308271517744652</v>
      </c>
    </row>
    <row r="383" spans="14:18">
      <c r="N383" s="103"/>
      <c r="O383" s="103">
        <v>3.7600000000000001E-2</v>
      </c>
      <c r="P383" s="103">
        <f t="shared" si="15"/>
        <v>0.12423267740732144</v>
      </c>
      <c r="Q383" s="121">
        <f t="shared" si="16"/>
        <v>0.13831081269082607</v>
      </c>
      <c r="R383" s="121">
        <f t="shared" si="17"/>
        <v>1.3079237547260849</v>
      </c>
    </row>
    <row r="384" spans="14:18">
      <c r="N384" s="103"/>
      <c r="O384" s="103">
        <v>3.7699999999999997E-2</v>
      </c>
      <c r="P384" s="103">
        <f t="shared" si="15"/>
        <v>0.12431631981639651</v>
      </c>
      <c r="Q384" s="121">
        <f t="shared" si="16"/>
        <v>0.13821948713153168</v>
      </c>
      <c r="R384" s="121">
        <f t="shared" si="17"/>
        <v>1.3075771890520733</v>
      </c>
    </row>
    <row r="385" spans="14:18">
      <c r="N385" s="103"/>
      <c r="O385" s="103">
        <v>3.78E-2</v>
      </c>
      <c r="P385" s="103">
        <f t="shared" si="15"/>
        <v>0.1243998985260205</v>
      </c>
      <c r="Q385" s="121">
        <f t="shared" si="16"/>
        <v>0.1381286170603645</v>
      </c>
      <c r="R385" s="121">
        <f t="shared" si="17"/>
        <v>1.307231813456577</v>
      </c>
    </row>
    <row r="386" spans="14:18">
      <c r="N386" s="103"/>
      <c r="O386" s="103">
        <v>3.7900000000000003E-2</v>
      </c>
      <c r="P386" s="103">
        <f t="shared" si="15"/>
        <v>0.12448341419129691</v>
      </c>
      <c r="Q386" s="121">
        <f t="shared" si="16"/>
        <v>0.13803820020556803</v>
      </c>
      <c r="R386" s="121">
        <f t="shared" si="17"/>
        <v>1.3068876207367732</v>
      </c>
    </row>
    <row r="387" spans="14:18">
      <c r="N387" s="103"/>
      <c r="O387" s="103">
        <v>3.7999999999999999E-2</v>
      </c>
      <c r="P387" s="103">
        <f t="shared" si="15"/>
        <v>0.12456686745683594</v>
      </c>
      <c r="Q387" s="121">
        <f t="shared" si="16"/>
        <v>0.13794823430671621</v>
      </c>
      <c r="R387" s="121">
        <f t="shared" si="17"/>
        <v>1.3065446037523445</v>
      </c>
    </row>
    <row r="388" spans="14:18">
      <c r="N388" s="103"/>
      <c r="O388" s="103">
        <v>3.8100000000000002E-2</v>
      </c>
      <c r="P388" s="103">
        <f t="shared" si="15"/>
        <v>0.12465025895688958</v>
      </c>
      <c r="Q388" s="121">
        <f t="shared" si="16"/>
        <v>0.13785871711465683</v>
      </c>
      <c r="R388" s="121">
        <f t="shared" si="17"/>
        <v>1.3062027554247675</v>
      </c>
    </row>
    <row r="389" spans="14:18">
      <c r="N389" s="103"/>
      <c r="O389" s="103">
        <v>3.8199999999999998E-2</v>
      </c>
      <c r="P389" s="103">
        <f t="shared" si="15"/>
        <v>0.12473358931548688</v>
      </c>
      <c r="Q389" s="121">
        <f t="shared" si="16"/>
        <v>0.1377696463914555</v>
      </c>
      <c r="R389" s="121">
        <f t="shared" si="17"/>
        <v>1.3058620687366218</v>
      </c>
    </row>
    <row r="390" spans="14:18">
      <c r="N390" s="103"/>
      <c r="O390" s="103">
        <v>3.8300000000000001E-2</v>
      </c>
      <c r="P390" s="103">
        <f t="shared" si="15"/>
        <v>0.12481685914656533</v>
      </c>
      <c r="Q390" s="121">
        <f t="shared" si="16"/>
        <v>0.13768101991033943</v>
      </c>
      <c r="R390" s="121">
        <f t="shared" si="17"/>
        <v>1.3055225367309018</v>
      </c>
    </row>
    <row r="391" spans="14:18">
      <c r="N391" s="103"/>
      <c r="O391" s="103">
        <v>3.8399999999999997E-2</v>
      </c>
      <c r="P391" s="103">
        <f t="shared" si="15"/>
        <v>0.1249000690541021</v>
      </c>
      <c r="Q391" s="121">
        <f t="shared" si="16"/>
        <v>0.13759283545564202</v>
      </c>
      <c r="R391" s="121">
        <f t="shared" si="17"/>
        <v>1.3051841525103385</v>
      </c>
    </row>
    <row r="392" spans="14:18">
      <c r="N392" s="103"/>
      <c r="O392" s="103">
        <v>3.85E-2</v>
      </c>
      <c r="P392" s="103">
        <f t="shared" si="15"/>
        <v>0.12498321963224246</v>
      </c>
      <c r="Q392" s="121">
        <f t="shared" si="16"/>
        <v>0.13750509082274728</v>
      </c>
      <c r="R392" s="121">
        <f t="shared" si="17"/>
        <v>1.3048469092367352</v>
      </c>
    </row>
    <row r="393" spans="14:18">
      <c r="N393" s="103"/>
      <c r="O393" s="103">
        <v>3.8600000000000002E-2</v>
      </c>
      <c r="P393" s="103">
        <f t="shared" ref="P393:P456" si="18">($O$3*NORMSDIST((1-Q393)^-0.5*NORMSINV(O393)+(Q393/(1-Q393))^0.5*NORMSINV(0.999))-O393*$O$3)*R393</f>
        <v>0.12506631146542693</v>
      </c>
      <c r="Q393" s="121">
        <f t="shared" ref="Q393:Q456" si="19">0.12*(1-EXP(-50*O393))/(1-EXP(-50))+0.24*(1-(1-EXP(-50*O393))/(1-EXP(-50)))</f>
        <v>0.13741778381803485</v>
      </c>
      <c r="R393" s="121">
        <f t="shared" ref="R393:R456" si="20">(1-1.5*(0.11852-0.05478*LN(O393))^2)^(-1)*(1+($O$4-2.5)*(0.11852-0.05478*LN(O393))^2)</f>
        <v>1.3045108001303065</v>
      </c>
    </row>
    <row r="394" spans="14:18">
      <c r="N394" s="103"/>
      <c r="O394" s="103">
        <v>3.8699999999999998E-2</v>
      </c>
      <c r="P394" s="103">
        <f t="shared" si="18"/>
        <v>0.12514934512851722</v>
      </c>
      <c r="Q394" s="121">
        <f t="shared" si="19"/>
        <v>0.13733091225882504</v>
      </c>
      <c r="R394" s="121">
        <f t="shared" si="20"/>
        <v>1.3041758184690306</v>
      </c>
    </row>
    <row r="395" spans="14:18">
      <c r="N395" s="103"/>
      <c r="O395" s="103">
        <v>3.8800000000000001E-2</v>
      </c>
      <c r="P395" s="103">
        <f t="shared" si="18"/>
        <v>0.1252323211869201</v>
      </c>
      <c r="Q395" s="121">
        <f t="shared" si="19"/>
        <v>0.13724447397332434</v>
      </c>
      <c r="R395" s="121">
        <f t="shared" si="20"/>
        <v>1.3038419575880078</v>
      </c>
    </row>
    <row r="396" spans="14:18">
      <c r="N396" s="103"/>
      <c r="O396" s="103">
        <v>3.8899999999999997E-2</v>
      </c>
      <c r="P396" s="103">
        <f t="shared" si="18"/>
        <v>0.12531524019671</v>
      </c>
      <c r="Q396" s="121">
        <f t="shared" si="19"/>
        <v>0.13715846680057114</v>
      </c>
      <c r="R396" s="121">
        <f t="shared" si="20"/>
        <v>1.3035092108788295</v>
      </c>
    </row>
    <row r="397" spans="14:18">
      <c r="N397" s="103"/>
      <c r="O397" s="103">
        <v>3.9E-2</v>
      </c>
      <c r="P397" s="103">
        <f t="shared" si="18"/>
        <v>0.12539810270474885</v>
      </c>
      <c r="Q397" s="121">
        <f t="shared" si="19"/>
        <v>0.13707288859038164</v>
      </c>
      <c r="R397" s="121">
        <f t="shared" si="20"/>
        <v>1.3031775717889547</v>
      </c>
    </row>
    <row r="398" spans="14:18">
      <c r="N398" s="103"/>
      <c r="O398" s="103">
        <v>3.9100000000000003E-2</v>
      </c>
      <c r="P398" s="103">
        <f t="shared" si="18"/>
        <v>0.12548090924880684</v>
      </c>
      <c r="Q398" s="121">
        <f t="shared" si="19"/>
        <v>0.13698773720329607</v>
      </c>
      <c r="R398" s="121">
        <f t="shared" si="20"/>
        <v>1.3028470338210965</v>
      </c>
    </row>
    <row r="399" spans="14:18">
      <c r="N399" s="103"/>
      <c r="O399" s="103">
        <v>3.9199999999999999E-2</v>
      </c>
      <c r="P399" s="103">
        <f t="shared" si="18"/>
        <v>0.12556366035767902</v>
      </c>
      <c r="Q399" s="121">
        <f t="shared" si="19"/>
        <v>0.13690301051052539</v>
      </c>
      <c r="R399" s="121">
        <f t="shared" si="20"/>
        <v>1.3025175905326143</v>
      </c>
    </row>
    <row r="400" spans="14:18">
      <c r="N400" s="103"/>
      <c r="O400" s="103">
        <v>3.9300000000000002E-2</v>
      </c>
      <c r="P400" s="103">
        <f t="shared" si="18"/>
        <v>0.12564635655130157</v>
      </c>
      <c r="Q400" s="121">
        <f t="shared" si="19"/>
        <v>0.13681870639389782</v>
      </c>
      <c r="R400" s="121">
        <f t="shared" si="20"/>
        <v>1.3021892355349167</v>
      </c>
    </row>
    <row r="401" spans="14:18">
      <c r="N401" s="103"/>
      <c r="O401" s="103">
        <v>3.9399999999999998E-2</v>
      </c>
      <c r="P401" s="103">
        <f t="shared" si="18"/>
        <v>0.12572899834086781</v>
      </c>
      <c r="Q401" s="121">
        <f t="shared" si="19"/>
        <v>0.13673482274580609</v>
      </c>
      <c r="R401" s="121">
        <f t="shared" si="20"/>
        <v>1.3018619624928713</v>
      </c>
    </row>
    <row r="402" spans="14:18">
      <c r="N402" s="103"/>
      <c r="O402" s="103">
        <v>3.95E-2</v>
      </c>
      <c r="P402" s="103">
        <f t="shared" si="18"/>
        <v>0.12581158622893979</v>
      </c>
      <c r="Q402" s="121">
        <f t="shared" si="19"/>
        <v>0.13665135746915461</v>
      </c>
      <c r="R402" s="121">
        <f t="shared" si="20"/>
        <v>1.3015357651242216</v>
      </c>
    </row>
    <row r="403" spans="14:18">
      <c r="N403" s="103"/>
      <c r="O403" s="103">
        <v>3.9600000000000003E-2</v>
      </c>
      <c r="P403" s="103">
        <f t="shared" si="18"/>
        <v>0.12589412070956107</v>
      </c>
      <c r="Q403" s="121">
        <f t="shared" si="19"/>
        <v>0.13656830847730714</v>
      </c>
      <c r="R403" s="121">
        <f t="shared" si="20"/>
        <v>1.3012106371990146</v>
      </c>
    </row>
    <row r="404" spans="14:18">
      <c r="N404" s="103"/>
      <c r="O404" s="103">
        <v>3.9699999999999999E-2</v>
      </c>
      <c r="P404" s="103">
        <f t="shared" si="18"/>
        <v>0.12597660226836721</v>
      </c>
      <c r="Q404" s="121">
        <f t="shared" si="19"/>
        <v>0.1364856736940345</v>
      </c>
      <c r="R404" s="121">
        <f t="shared" si="20"/>
        <v>1.3008865725390324</v>
      </c>
    </row>
    <row r="405" spans="14:18">
      <c r="N405" s="103"/>
      <c r="O405" s="103">
        <v>3.9800000000000002E-2</v>
      </c>
      <c r="P405" s="103">
        <f t="shared" si="18"/>
        <v>0.12605903138269459</v>
      </c>
      <c r="Q405" s="121">
        <f t="shared" si="19"/>
        <v>0.13640345105346285</v>
      </c>
      <c r="R405" s="121">
        <f t="shared" si="20"/>
        <v>1.300563565017234</v>
      </c>
    </row>
    <row r="406" spans="14:18">
      <c r="N406" s="103"/>
      <c r="O406" s="103">
        <v>3.9899999999999998E-2</v>
      </c>
      <c r="P406" s="103">
        <f t="shared" si="18"/>
        <v>0.12614140852168812</v>
      </c>
      <c r="Q406" s="121">
        <f t="shared" si="19"/>
        <v>0.13632163850002191</v>
      </c>
      <c r="R406" s="121">
        <f t="shared" si="20"/>
        <v>1.3002416085572031</v>
      </c>
    </row>
    <row r="407" spans="14:18">
      <c r="N407" s="103"/>
      <c r="O407" s="103">
        <v>0.04</v>
      </c>
      <c r="P407" s="103">
        <f t="shared" si="18"/>
        <v>0.12622373414640739</v>
      </c>
      <c r="Q407" s="121">
        <f t="shared" si="19"/>
        <v>0.13624023398839352</v>
      </c>
      <c r="R407" s="121">
        <f t="shared" si="20"/>
        <v>1.2999206971326047</v>
      </c>
    </row>
    <row r="408" spans="14:18">
      <c r="N408" s="103"/>
      <c r="O408" s="103">
        <v>4.0099999999999997E-2</v>
      </c>
      <c r="P408" s="103">
        <f t="shared" si="18"/>
        <v>0.1263060087099315</v>
      </c>
      <c r="Q408" s="121">
        <f t="shared" si="19"/>
        <v>0.13615923548346071</v>
      </c>
      <c r="R408" s="121">
        <f t="shared" si="20"/>
        <v>1.2996008247666468</v>
      </c>
    </row>
    <row r="409" spans="14:18">
      <c r="N409" s="103"/>
      <c r="O409" s="103">
        <v>4.02E-2</v>
      </c>
      <c r="P409" s="103">
        <f t="shared" si="18"/>
        <v>0.12638823265746343</v>
      </c>
      <c r="Q409" s="121">
        <f t="shared" si="19"/>
        <v>0.1360786409602566</v>
      </c>
      <c r="R409" s="121">
        <f t="shared" si="20"/>
        <v>1.2992819855315503</v>
      </c>
    </row>
    <row r="410" spans="14:18">
      <c r="N410" s="103"/>
      <c r="O410" s="103">
        <v>4.0300000000000002E-2</v>
      </c>
      <c r="P410" s="103">
        <f t="shared" si="18"/>
        <v>0.12647040642643184</v>
      </c>
      <c r="Q410" s="121">
        <f t="shared" si="19"/>
        <v>0.13599844840391392</v>
      </c>
      <c r="R410" s="121">
        <f t="shared" si="20"/>
        <v>1.2989641735480282</v>
      </c>
    </row>
    <row r="411" spans="14:18">
      <c r="N411" s="103"/>
      <c r="O411" s="103">
        <v>4.0399999999999998E-2</v>
      </c>
      <c r="P411" s="103">
        <f t="shared" si="18"/>
        <v>0.12655253044659157</v>
      </c>
      <c r="Q411" s="121">
        <f t="shared" si="19"/>
        <v>0.1359186558096146</v>
      </c>
      <c r="R411" s="121">
        <f t="shared" si="20"/>
        <v>1.298647382984766</v>
      </c>
    </row>
    <row r="412" spans="14:18">
      <c r="N412" s="103"/>
      <c r="O412" s="103">
        <v>4.0500000000000001E-2</v>
      </c>
      <c r="P412" s="103">
        <f t="shared" si="18"/>
        <v>0.12663460514012423</v>
      </c>
      <c r="Q412" s="121">
        <f t="shared" si="19"/>
        <v>0.13583926118253964</v>
      </c>
      <c r="R412" s="121">
        <f t="shared" si="20"/>
        <v>1.2983316080579144</v>
      </c>
    </row>
    <row r="413" spans="14:18">
      <c r="N413" s="103"/>
      <c r="O413" s="103">
        <v>4.0599999999999997E-2</v>
      </c>
      <c r="P413" s="103">
        <f t="shared" si="18"/>
        <v>0.12671663092173674</v>
      </c>
      <c r="Q413" s="121">
        <f t="shared" si="19"/>
        <v>0.13576026253781917</v>
      </c>
      <c r="R413" s="121">
        <f t="shared" si="20"/>
        <v>1.2980168430305872</v>
      </c>
    </row>
    <row r="414" spans="14:18">
      <c r="N414" s="103"/>
      <c r="O414" s="103">
        <v>4.07E-2</v>
      </c>
      <c r="P414" s="103">
        <f t="shared" si="18"/>
        <v>0.12679860819875793</v>
      </c>
      <c r="Q414" s="121">
        <f t="shared" si="19"/>
        <v>0.135681657900483</v>
      </c>
      <c r="R414" s="121">
        <f t="shared" si="20"/>
        <v>1.2977030822123612</v>
      </c>
    </row>
    <row r="415" spans="14:18">
      <c r="N415" s="103"/>
      <c r="O415" s="103">
        <v>4.0800000000000003E-2</v>
      </c>
      <c r="P415" s="103">
        <f t="shared" si="18"/>
        <v>0.12688053737123484</v>
      </c>
      <c r="Q415" s="121">
        <f t="shared" si="19"/>
        <v>0.1356034453054111</v>
      </c>
      <c r="R415" s="121">
        <f t="shared" si="20"/>
        <v>1.2973903199587919</v>
      </c>
    </row>
    <row r="416" spans="14:18">
      <c r="N416" s="103"/>
      <c r="O416" s="103">
        <v>4.0899999999999999E-2</v>
      </c>
      <c r="P416" s="103">
        <f t="shared" si="18"/>
        <v>0.12696241883202833</v>
      </c>
      <c r="Q416" s="121">
        <f t="shared" si="19"/>
        <v>0.13552562279728453</v>
      </c>
      <c r="R416" s="121">
        <f t="shared" si="20"/>
        <v>1.2970785506709266</v>
      </c>
    </row>
    <row r="417" spans="14:18">
      <c r="N417" s="103"/>
      <c r="O417" s="103">
        <v>4.1000000000000002E-2</v>
      </c>
      <c r="P417" s="103">
        <f t="shared" si="18"/>
        <v>0.12704425296690533</v>
      </c>
      <c r="Q417" s="121">
        <f t="shared" si="19"/>
        <v>0.13544818843053649</v>
      </c>
      <c r="R417" s="121">
        <f t="shared" si="20"/>
        <v>1.2967677687948265</v>
      </c>
    </row>
    <row r="418" spans="14:18">
      <c r="N418" s="103"/>
      <c r="O418" s="103">
        <v>4.1099999999999998E-2</v>
      </c>
      <c r="P418" s="103">
        <f t="shared" si="18"/>
        <v>0.12712604015463272</v>
      </c>
      <c r="Q418" s="121">
        <f t="shared" si="19"/>
        <v>0.13537114026930383</v>
      </c>
      <c r="R418" s="121">
        <f t="shared" si="20"/>
        <v>1.2964579688210984</v>
      </c>
    </row>
    <row r="419" spans="14:18">
      <c r="N419" s="103"/>
      <c r="O419" s="103">
        <v>4.1200000000000001E-2</v>
      </c>
      <c r="P419" s="103">
        <f t="shared" si="18"/>
        <v>0.12720778076706774</v>
      </c>
      <c r="Q419" s="121">
        <f t="shared" si="19"/>
        <v>0.13529447638737846</v>
      </c>
      <c r="R419" s="121">
        <f t="shared" si="20"/>
        <v>1.2961491452844291</v>
      </c>
    </row>
    <row r="420" spans="14:18">
      <c r="N420" s="103"/>
      <c r="O420" s="103">
        <v>4.1300000000000003E-2</v>
      </c>
      <c r="P420" s="103">
        <f t="shared" si="18"/>
        <v>0.12728947516924888</v>
      </c>
      <c r="Q420" s="121">
        <f t="shared" si="19"/>
        <v>0.13521819486815942</v>
      </c>
      <c r="R420" s="121">
        <f t="shared" si="20"/>
        <v>1.2958412927631235</v>
      </c>
    </row>
    <row r="421" spans="14:18">
      <c r="N421" s="103"/>
      <c r="O421" s="103">
        <v>4.1399999999999999E-2</v>
      </c>
      <c r="P421" s="103">
        <f t="shared" si="18"/>
        <v>0.12737112371948414</v>
      </c>
      <c r="Q421" s="121">
        <f t="shared" si="19"/>
        <v>0.13514229380460463</v>
      </c>
      <c r="R421" s="121">
        <f t="shared" si="20"/>
        <v>1.295534405878656</v>
      </c>
    </row>
    <row r="422" spans="14:18">
      <c r="N422" s="103"/>
      <c r="O422" s="103">
        <v>4.1500000000000002E-2</v>
      </c>
      <c r="P422" s="103">
        <f t="shared" si="18"/>
        <v>0.12745272676944003</v>
      </c>
      <c r="Q422" s="121">
        <f t="shared" si="19"/>
        <v>0.13506677129918365</v>
      </c>
      <c r="R422" s="121">
        <f t="shared" si="20"/>
        <v>1.2952284792952193</v>
      </c>
    </row>
    <row r="423" spans="14:18">
      <c r="N423" s="103"/>
      <c r="O423" s="103">
        <v>4.1599999999999998E-2</v>
      </c>
      <c r="P423" s="103">
        <f t="shared" si="18"/>
        <v>0.12753428466422789</v>
      </c>
      <c r="Q423" s="121">
        <f t="shared" si="19"/>
        <v>0.1349916254638299</v>
      </c>
      <c r="R423" s="121">
        <f t="shared" si="20"/>
        <v>1.294923507719286</v>
      </c>
    </row>
    <row r="424" spans="14:18">
      <c r="N424" s="103"/>
      <c r="O424" s="103">
        <v>4.1700000000000001E-2</v>
      </c>
      <c r="P424" s="103">
        <f t="shared" si="18"/>
        <v>0.12761579774248916</v>
      </c>
      <c r="Q424" s="121">
        <f t="shared" si="19"/>
        <v>0.13491685441989351</v>
      </c>
      <c r="R424" s="121">
        <f t="shared" si="20"/>
        <v>1.2946194858991702</v>
      </c>
    </row>
    <row r="425" spans="14:18">
      <c r="N425" s="103"/>
      <c r="O425" s="103">
        <v>4.1799999999999997E-2</v>
      </c>
      <c r="P425" s="103">
        <f t="shared" si="18"/>
        <v>0.12769726633648126</v>
      </c>
      <c r="Q425" s="121">
        <f t="shared" si="19"/>
        <v>0.13484245629809458</v>
      </c>
      <c r="R425" s="121">
        <f t="shared" si="20"/>
        <v>1.2943164086245971</v>
      </c>
    </row>
    <row r="426" spans="14:18">
      <c r="N426" s="103"/>
      <c r="O426" s="103">
        <v>4.19E-2</v>
      </c>
      <c r="P426" s="103">
        <f t="shared" si="18"/>
        <v>0.12777869077216103</v>
      </c>
      <c r="Q426" s="121">
        <f t="shared" si="19"/>
        <v>0.1347684292384761</v>
      </c>
      <c r="R426" s="121">
        <f t="shared" si="20"/>
        <v>1.2940142707262812</v>
      </c>
    </row>
    <row r="427" spans="14:18">
      <c r="N427" s="103"/>
      <c r="O427" s="103">
        <v>4.2000000000000003E-2</v>
      </c>
      <c r="P427" s="103">
        <f t="shared" si="18"/>
        <v>0.1278600713692663</v>
      </c>
      <c r="Q427" s="121">
        <f t="shared" si="19"/>
        <v>0.13469477139035782</v>
      </c>
      <c r="R427" s="121">
        <f t="shared" si="20"/>
        <v>1.2937130670755013</v>
      </c>
    </row>
    <row r="428" spans="14:18">
      <c r="N428" s="103"/>
      <c r="O428" s="103">
        <v>4.2099999999999999E-2</v>
      </c>
      <c r="P428" s="103">
        <f t="shared" si="18"/>
        <v>0.12794140844139887</v>
      </c>
      <c r="Q428" s="121">
        <f t="shared" si="19"/>
        <v>0.13462148091228965</v>
      </c>
      <c r="R428" s="121">
        <f t="shared" si="20"/>
        <v>1.2934127925836911</v>
      </c>
    </row>
    <row r="429" spans="14:18">
      <c r="N429" s="103"/>
      <c r="O429" s="103">
        <v>4.2200000000000001E-2</v>
      </c>
      <c r="P429" s="103">
        <f t="shared" si="18"/>
        <v>0.12802270229610443</v>
      </c>
      <c r="Q429" s="121">
        <f t="shared" si="19"/>
        <v>0.1345485559720058</v>
      </c>
      <c r="R429" s="121">
        <f t="shared" si="20"/>
        <v>1.2931134422020278</v>
      </c>
    </row>
    <row r="430" spans="14:18">
      <c r="N430" s="103"/>
      <c r="O430" s="103">
        <v>4.2299999999999997E-2</v>
      </c>
      <c r="P430" s="103">
        <f t="shared" si="18"/>
        <v>0.12810395323495291</v>
      </c>
      <c r="Q430" s="121">
        <f t="shared" si="19"/>
        <v>0.134475994746379</v>
      </c>
      <c r="R430" s="121">
        <f t="shared" si="20"/>
        <v>1.2928150109210281</v>
      </c>
    </row>
    <row r="431" spans="14:18">
      <c r="N431" s="103"/>
      <c r="O431" s="103">
        <v>4.24E-2</v>
      </c>
      <c r="P431" s="103">
        <f t="shared" si="18"/>
        <v>0.12818516155361565</v>
      </c>
      <c r="Q431" s="121">
        <f t="shared" si="19"/>
        <v>0.13440379542137482</v>
      </c>
      <c r="R431" s="121">
        <f t="shared" si="20"/>
        <v>1.2925174937701494</v>
      </c>
    </row>
    <row r="432" spans="14:18">
      <c r="N432" s="103"/>
      <c r="O432" s="103">
        <v>4.2500000000000003E-2</v>
      </c>
      <c r="P432" s="103">
        <f t="shared" si="18"/>
        <v>0.12826632754194509</v>
      </c>
      <c r="Q432" s="121">
        <f t="shared" si="19"/>
        <v>0.13433195619200636</v>
      </c>
      <c r="R432" s="121">
        <f t="shared" si="20"/>
        <v>1.2922208858173958</v>
      </c>
    </row>
    <row r="433" spans="14:18">
      <c r="N433" s="103"/>
      <c r="O433" s="103">
        <v>4.2599999999999999E-2</v>
      </c>
      <c r="P433" s="103">
        <f t="shared" si="18"/>
        <v>0.12834745148404994</v>
      </c>
      <c r="Q433" s="121">
        <f t="shared" si="19"/>
        <v>0.13426047526228913</v>
      </c>
      <c r="R433" s="121">
        <f t="shared" si="20"/>
        <v>1.2919251821689297</v>
      </c>
    </row>
    <row r="434" spans="14:18">
      <c r="N434" s="103"/>
      <c r="O434" s="103">
        <v>4.2700000000000002E-2</v>
      </c>
      <c r="P434" s="103">
        <f t="shared" si="18"/>
        <v>0.12842853365837206</v>
      </c>
      <c r="Q434" s="121">
        <f t="shared" si="19"/>
        <v>0.13418935084519623</v>
      </c>
      <c r="R434" s="121">
        <f t="shared" si="20"/>
        <v>1.2916303779686866</v>
      </c>
    </row>
    <row r="435" spans="14:18">
      <c r="N435" s="103"/>
      <c r="O435" s="103">
        <v>4.2799999999999998E-2</v>
      </c>
      <c r="P435" s="103">
        <f t="shared" si="18"/>
        <v>0.12850957433775995</v>
      </c>
      <c r="Q435" s="121">
        <f t="shared" si="19"/>
        <v>0.13411858116261349</v>
      </c>
      <c r="R435" s="121">
        <f t="shared" si="20"/>
        <v>1.2913364683979962</v>
      </c>
    </row>
    <row r="436" spans="14:18">
      <c r="N436" s="103"/>
      <c r="O436" s="103">
        <v>4.2900000000000001E-2</v>
      </c>
      <c r="P436" s="103">
        <f t="shared" si="18"/>
        <v>0.12859057378954439</v>
      </c>
      <c r="Q436" s="121">
        <f t="shared" si="19"/>
        <v>0.13404816444529516</v>
      </c>
      <c r="R436" s="121">
        <f t="shared" si="20"/>
        <v>1.2910434486752078</v>
      </c>
    </row>
    <row r="437" spans="14:18">
      <c r="N437" s="103"/>
      <c r="O437" s="103">
        <v>4.2999999999999997E-2</v>
      </c>
      <c r="P437" s="103">
        <f t="shared" si="18"/>
        <v>0.12867153227561032</v>
      </c>
      <c r="Q437" s="121">
        <f t="shared" si="19"/>
        <v>0.13397809893281964</v>
      </c>
      <c r="R437" s="121">
        <f t="shared" si="20"/>
        <v>1.2907513140553184</v>
      </c>
    </row>
    <row r="438" spans="14:18">
      <c r="N438" s="103"/>
      <c r="O438" s="103">
        <v>4.3099999999999999E-2</v>
      </c>
      <c r="P438" s="103">
        <f t="shared" si="18"/>
        <v>0.1287524500524691</v>
      </c>
      <c r="Q438" s="121">
        <f t="shared" si="19"/>
        <v>0.13390838287354545</v>
      </c>
      <c r="R438" s="121">
        <f t="shared" si="20"/>
        <v>1.2904600598296099</v>
      </c>
    </row>
    <row r="439" spans="14:18">
      <c r="N439" s="103"/>
      <c r="O439" s="103">
        <v>4.3200000000000002E-2</v>
      </c>
      <c r="P439" s="103">
        <f t="shared" si="18"/>
        <v>0.12883332737133074</v>
      </c>
      <c r="Q439" s="121">
        <f t="shared" si="19"/>
        <v>0.13383901452456748</v>
      </c>
      <c r="R439" s="121">
        <f t="shared" si="20"/>
        <v>1.2901696813252865</v>
      </c>
    </row>
    <row r="440" spans="14:18">
      <c r="N440" s="103"/>
      <c r="O440" s="103">
        <v>4.3299999999999998E-2</v>
      </c>
      <c r="P440" s="103">
        <f t="shared" si="18"/>
        <v>0.12891416447817278</v>
      </c>
      <c r="Q440" s="121">
        <f t="shared" si="19"/>
        <v>0.13376999215167346</v>
      </c>
      <c r="R440" s="121">
        <f t="shared" si="20"/>
        <v>1.2898801739051171</v>
      </c>
    </row>
    <row r="441" spans="14:18">
      <c r="N441" s="103"/>
      <c r="O441" s="103">
        <v>4.3400000000000001E-2</v>
      </c>
      <c r="P441" s="103">
        <f t="shared" si="18"/>
        <v>0.12899496161381138</v>
      </c>
      <c r="Q441" s="121">
        <f t="shared" si="19"/>
        <v>0.13370131402930038</v>
      </c>
      <c r="R441" s="121">
        <f t="shared" si="20"/>
        <v>1.2895915329670844</v>
      </c>
    </row>
    <row r="442" spans="14:18">
      <c r="N442" s="103"/>
      <c r="O442" s="103">
        <v>4.3499999999999997E-2</v>
      </c>
      <c r="P442" s="103">
        <f t="shared" si="18"/>
        <v>0.12907571901396847</v>
      </c>
      <c r="Q442" s="121">
        <f t="shared" si="19"/>
        <v>0.13363297844049166</v>
      </c>
      <c r="R442" s="121">
        <f t="shared" si="20"/>
        <v>1.2893037539440373</v>
      </c>
    </row>
    <row r="443" spans="14:18">
      <c r="N443" s="103"/>
      <c r="O443" s="103">
        <v>4.36E-2</v>
      </c>
      <c r="P443" s="103">
        <f t="shared" si="18"/>
        <v>0.12915643690934095</v>
      </c>
      <c r="Q443" s="121">
        <f t="shared" si="19"/>
        <v>0.13356498367685399</v>
      </c>
      <c r="R443" s="121">
        <f t="shared" si="20"/>
        <v>1.2890168323033437</v>
      </c>
    </row>
    <row r="444" spans="14:18">
      <c r="N444" s="103"/>
      <c r="O444" s="103">
        <v>4.3700000000000003E-2</v>
      </c>
      <c r="P444" s="103">
        <f t="shared" si="18"/>
        <v>0.12923711552566716</v>
      </c>
      <c r="Q444" s="121">
        <f t="shared" si="19"/>
        <v>0.13349732803851475</v>
      </c>
      <c r="R444" s="121">
        <f t="shared" si="20"/>
        <v>1.2887307635465559</v>
      </c>
    </row>
    <row r="445" spans="14:18">
      <c r="N445" s="103"/>
      <c r="O445" s="103">
        <v>4.3799999999999999E-2</v>
      </c>
      <c r="P445" s="103">
        <f t="shared" si="18"/>
        <v>0.12931775508379281</v>
      </c>
      <c r="Q445" s="121">
        <f t="shared" si="19"/>
        <v>0.13343000983407946</v>
      </c>
      <c r="R445" s="121">
        <f t="shared" si="20"/>
        <v>1.2884455432090716</v>
      </c>
    </row>
    <row r="446" spans="14:18">
      <c r="N446" s="103"/>
      <c r="O446" s="103">
        <v>4.3900000000000002E-2</v>
      </c>
      <c r="P446" s="103">
        <f t="shared" si="18"/>
        <v>0.12939835579973716</v>
      </c>
      <c r="Q446" s="121">
        <f t="shared" si="19"/>
        <v>0.1333630273805895</v>
      </c>
      <c r="R446" s="121">
        <f t="shared" si="20"/>
        <v>1.2881611668598023</v>
      </c>
    </row>
    <row r="447" spans="14:18">
      <c r="N447" s="103"/>
      <c r="O447" s="103">
        <v>4.3999999999999997E-2</v>
      </c>
      <c r="P447" s="103">
        <f t="shared" si="18"/>
        <v>0.12947891788475671</v>
      </c>
      <c r="Q447" s="121">
        <f t="shared" si="19"/>
        <v>0.13329637900348007</v>
      </c>
      <c r="R447" s="121">
        <f t="shared" si="20"/>
        <v>1.2878776301008485</v>
      </c>
    </row>
    <row r="448" spans="14:18">
      <c r="N448" s="103"/>
      <c r="O448" s="103">
        <v>4.41E-2</v>
      </c>
      <c r="P448" s="103">
        <f t="shared" si="18"/>
        <v>0.12955944154540941</v>
      </c>
      <c r="Q448" s="121">
        <f t="shared" si="19"/>
        <v>0.13323006303653823</v>
      </c>
      <c r="R448" s="121">
        <f t="shared" si="20"/>
        <v>1.2875949285671735</v>
      </c>
    </row>
    <row r="449" spans="14:18">
      <c r="N449" s="103"/>
      <c r="O449" s="103">
        <v>4.4200000000000003E-2</v>
      </c>
      <c r="P449" s="103">
        <f t="shared" si="18"/>
        <v>0.12963992698361843</v>
      </c>
      <c r="Q449" s="121">
        <f t="shared" si="19"/>
        <v>0.13316407782186138</v>
      </c>
      <c r="R449" s="121">
        <f t="shared" si="20"/>
        <v>1.2873130579262844</v>
      </c>
    </row>
    <row r="450" spans="14:18">
      <c r="N450" s="103"/>
      <c r="O450" s="103">
        <v>4.4299999999999999E-2</v>
      </c>
      <c r="P450" s="103">
        <f t="shared" si="18"/>
        <v>0.12972037439673312</v>
      </c>
      <c r="Q450" s="121">
        <f t="shared" si="19"/>
        <v>0.13309842170981567</v>
      </c>
      <c r="R450" s="121">
        <f t="shared" si="20"/>
        <v>1.2870320138779179</v>
      </c>
    </row>
    <row r="451" spans="14:18">
      <c r="N451" s="103"/>
      <c r="O451" s="103">
        <v>4.4400000000000002E-2</v>
      </c>
      <c r="P451" s="103">
        <f t="shared" si="18"/>
        <v>0.12980078397759207</v>
      </c>
      <c r="Q451" s="121">
        <f t="shared" si="19"/>
        <v>0.13303309305899497</v>
      </c>
      <c r="R451" s="121">
        <f t="shared" si="20"/>
        <v>1.2867517921537261</v>
      </c>
    </row>
    <row r="452" spans="14:18">
      <c r="N452" s="103"/>
      <c r="O452" s="103">
        <v>4.4499999999999998E-2</v>
      </c>
      <c r="P452" s="103">
        <f t="shared" si="18"/>
        <v>0.12988115591458202</v>
      </c>
      <c r="Q452" s="121">
        <f t="shared" si="19"/>
        <v>0.1329680902361795</v>
      </c>
      <c r="R452" s="121">
        <f t="shared" si="20"/>
        <v>1.2864723885169691</v>
      </c>
    </row>
    <row r="453" spans="14:18">
      <c r="N453" s="103"/>
      <c r="O453" s="103">
        <v>4.4600000000000001E-2</v>
      </c>
      <c r="P453" s="103">
        <f t="shared" si="18"/>
        <v>0.12996149039169985</v>
      </c>
      <c r="Q453" s="121">
        <f t="shared" si="19"/>
        <v>0.13290341161629537</v>
      </c>
      <c r="R453" s="121">
        <f t="shared" si="20"/>
        <v>1.2861937987622101</v>
      </c>
    </row>
    <row r="454" spans="14:18">
      <c r="N454" s="103"/>
      <c r="O454" s="103">
        <v>4.4699999999999997E-2</v>
      </c>
      <c r="P454" s="103">
        <f t="shared" si="18"/>
        <v>0.13004178758861071</v>
      </c>
      <c r="Q454" s="121">
        <f t="shared" si="19"/>
        <v>0.13283905558237374</v>
      </c>
      <c r="R454" s="121">
        <f t="shared" si="20"/>
        <v>1.2859160187150145</v>
      </c>
    </row>
    <row r="455" spans="14:18">
      <c r="N455" s="103"/>
      <c r="O455" s="103">
        <v>4.48E-2</v>
      </c>
      <c r="P455" s="103">
        <f t="shared" si="18"/>
        <v>0.13012204768070695</v>
      </c>
      <c r="Q455" s="121">
        <f t="shared" si="19"/>
        <v>0.13277502052551035</v>
      </c>
      <c r="R455" s="121">
        <f t="shared" si="20"/>
        <v>1.2856390442316532</v>
      </c>
    </row>
    <row r="456" spans="14:18">
      <c r="N456" s="103"/>
      <c r="O456" s="103">
        <v>4.4900000000000002E-2</v>
      </c>
      <c r="P456" s="103">
        <f t="shared" si="18"/>
        <v>0.1302022708391663</v>
      </c>
      <c r="Q456" s="121">
        <f t="shared" si="19"/>
        <v>0.13271130484482543</v>
      </c>
      <c r="R456" s="121">
        <f t="shared" si="20"/>
        <v>1.2853628711988065</v>
      </c>
    </row>
    <row r="457" spans="14:18">
      <c r="N457" s="103"/>
      <c r="O457" s="103">
        <v>4.4999999999999998E-2</v>
      </c>
      <c r="P457" s="103">
        <f t="shared" ref="P457:P520" si="21">($O$3*NORMSDIST((1-Q457)^-0.5*NORMSINV(O457)+(Q457/(1-Q457))^0.5*NORMSINV(0.999))-O457*$O$3)*R457</f>
        <v>0.13028245723100837</v>
      </c>
      <c r="Q457" s="121">
        <f t="shared" ref="Q457:Q520" si="22">0.12*(1-EXP(-50*O457))/(1-EXP(-50))+0.24*(1-(1-EXP(-50*O457))/(1-EXP(-50)))</f>
        <v>0.1326479069474237</v>
      </c>
      <c r="R457" s="121">
        <f t="shared" ref="R457:R520" si="23">(1-1.5*(0.11852-0.05478*LN(O457))^2)^(-1)*(1+($O$4-2.5)*(0.11852-0.05478*LN(O457))^2)</f>
        <v>1.2850874955332761</v>
      </c>
    </row>
    <row r="458" spans="14:18">
      <c r="N458" s="103"/>
      <c r="O458" s="103">
        <v>4.5100000000000001E-2</v>
      </c>
      <c r="P458" s="103">
        <f t="shared" si="21"/>
        <v>0.13036260701915223</v>
      </c>
      <c r="Q458" s="121">
        <f t="shared" si="22"/>
        <v>0.13258482524835441</v>
      </c>
      <c r="R458" s="121">
        <f t="shared" si="23"/>
        <v>1.2848129131816961</v>
      </c>
    </row>
    <row r="459" spans="14:18">
      <c r="N459" s="103"/>
      <c r="O459" s="103">
        <v>4.5199999999999997E-2</v>
      </c>
      <c r="P459" s="103">
        <f t="shared" si="21"/>
        <v>0.13044272036247112</v>
      </c>
      <c r="Q459" s="121">
        <f t="shared" si="22"/>
        <v>0.1325220581705718</v>
      </c>
      <c r="R459" s="121">
        <f t="shared" si="23"/>
        <v>1.2845391201202498</v>
      </c>
    </row>
    <row r="460" spans="14:18">
      <c r="N460" s="103"/>
      <c r="O460" s="103">
        <v>4.53E-2</v>
      </c>
      <c r="P460" s="103">
        <f t="shared" si="21"/>
        <v>0.13052279741584852</v>
      </c>
      <c r="Q460" s="121">
        <f t="shared" si="22"/>
        <v>0.13245960414489563</v>
      </c>
      <c r="R460" s="121">
        <f t="shared" si="23"/>
        <v>1.2842661123543904</v>
      </c>
    </row>
    <row r="461" spans="14:18">
      <c r="N461" s="103"/>
      <c r="O461" s="103">
        <v>4.5400000000000003E-2</v>
      </c>
      <c r="P461" s="103">
        <f t="shared" si="21"/>
        <v>0.13060283833023212</v>
      </c>
      <c r="Q461" s="121">
        <f t="shared" si="22"/>
        <v>0.13239746160997201</v>
      </c>
      <c r="R461" s="121">
        <f t="shared" si="23"/>
        <v>1.2839938859185613</v>
      </c>
    </row>
    <row r="462" spans="14:18">
      <c r="N462" s="103"/>
      <c r="O462" s="103">
        <v>4.5499999999999999E-2</v>
      </c>
      <c r="P462" s="103">
        <f t="shared" si="21"/>
        <v>0.13068284325268797</v>
      </c>
      <c r="Q462" s="121">
        <f t="shared" si="22"/>
        <v>0.13233562901223436</v>
      </c>
      <c r="R462" s="121">
        <f t="shared" si="23"/>
        <v>1.2837224368759261</v>
      </c>
    </row>
    <row r="463" spans="14:18">
      <c r="N463" s="103"/>
      <c r="O463" s="103">
        <v>4.5600000000000002E-2</v>
      </c>
      <c r="P463" s="103">
        <f t="shared" si="21"/>
        <v>0.13076281232645315</v>
      </c>
      <c r="Q463" s="121">
        <f t="shared" si="22"/>
        <v>0.13227410480586449</v>
      </c>
      <c r="R463" s="121">
        <f t="shared" si="23"/>
        <v>1.2834517613180927</v>
      </c>
    </row>
    <row r="464" spans="14:18">
      <c r="N464" s="103"/>
      <c r="O464" s="103">
        <v>4.5699999999999998E-2</v>
      </c>
      <c r="P464" s="103">
        <f t="shared" si="21"/>
        <v>0.13084274569098947</v>
      </c>
      <c r="Q464" s="121">
        <f t="shared" si="22"/>
        <v>0.13221288745275406</v>
      </c>
      <c r="R464" s="121">
        <f t="shared" si="23"/>
        <v>1.2831818553648513</v>
      </c>
    </row>
    <row r="465" spans="14:18">
      <c r="N465" s="103"/>
      <c r="O465" s="103">
        <v>4.58E-2</v>
      </c>
      <c r="P465" s="103">
        <f t="shared" si="21"/>
        <v>0.13092264348203372</v>
      </c>
      <c r="Q465" s="121">
        <f t="shared" si="22"/>
        <v>0.13215197542246601</v>
      </c>
      <c r="R465" s="121">
        <f t="shared" si="23"/>
        <v>1.2829127151639059</v>
      </c>
    </row>
    <row r="466" spans="14:18">
      <c r="N466" s="103"/>
      <c r="O466" s="103">
        <v>4.5900000000000003E-2</v>
      </c>
      <c r="P466" s="103">
        <f t="shared" si="21"/>
        <v>0.13100250583165055</v>
      </c>
      <c r="Q466" s="121">
        <f t="shared" si="22"/>
        <v>0.13209136719219644</v>
      </c>
      <c r="R466" s="121">
        <f t="shared" si="23"/>
        <v>1.282644336890614</v>
      </c>
    </row>
    <row r="467" spans="14:18">
      <c r="N467" s="103"/>
      <c r="O467" s="103">
        <v>4.5999999999999999E-2</v>
      </c>
      <c r="P467" s="103">
        <f t="shared" si="21"/>
        <v>0.13108233286828258</v>
      </c>
      <c r="Q467" s="121">
        <f t="shared" si="22"/>
        <v>0.13203106124673644</v>
      </c>
      <c r="R467" s="121">
        <f t="shared" si="23"/>
        <v>1.2823767167477289</v>
      </c>
    </row>
    <row r="468" spans="14:18">
      <c r="N468" s="103"/>
      <c r="O468" s="103">
        <v>4.6100000000000002E-2</v>
      </c>
      <c r="P468" s="103">
        <f t="shared" si="21"/>
        <v>0.13116212471680019</v>
      </c>
      <c r="Q468" s="121">
        <f t="shared" si="22"/>
        <v>0.13197105607843423</v>
      </c>
      <c r="R468" s="121">
        <f t="shared" si="23"/>
        <v>1.2821098509651438</v>
      </c>
    </row>
    <row r="469" spans="14:18">
      <c r="N469" s="103"/>
      <c r="O469" s="103">
        <v>4.6199999999999998E-2</v>
      </c>
      <c r="P469" s="103">
        <f t="shared" si="21"/>
        <v>0.13124188149855101</v>
      </c>
      <c r="Q469" s="121">
        <f t="shared" si="22"/>
        <v>0.13191135018715747</v>
      </c>
      <c r="R469" s="121">
        <f t="shared" si="23"/>
        <v>1.2818437357996384</v>
      </c>
    </row>
    <row r="470" spans="14:18">
      <c r="N470" s="103"/>
      <c r="O470" s="103">
        <v>4.6300000000000001E-2</v>
      </c>
      <c r="P470" s="103">
        <f t="shared" si="21"/>
        <v>0.13132160333140958</v>
      </c>
      <c r="Q470" s="121">
        <f t="shared" si="22"/>
        <v>0.13185194208025577</v>
      </c>
      <c r="R470" s="121">
        <f t="shared" si="23"/>
        <v>1.2815783675346311</v>
      </c>
    </row>
    <row r="471" spans="14:18">
      <c r="N471" s="103"/>
      <c r="O471" s="103">
        <v>4.6399999999999997E-2</v>
      </c>
      <c r="P471" s="103">
        <f t="shared" si="21"/>
        <v>0.13140129032982473</v>
      </c>
      <c r="Q471" s="121">
        <f t="shared" si="22"/>
        <v>0.13179283027252336</v>
      </c>
      <c r="R471" s="121">
        <f t="shared" si="23"/>
        <v>1.2813137424799308</v>
      </c>
    </row>
    <row r="472" spans="14:18">
      <c r="N472" s="103"/>
      <c r="O472" s="103">
        <v>4.65E-2</v>
      </c>
      <c r="P472" s="103">
        <f t="shared" si="21"/>
        <v>0.13148094260486776</v>
      </c>
      <c r="Q472" s="121">
        <f t="shared" si="22"/>
        <v>0.13173401328616199</v>
      </c>
      <c r="R472" s="121">
        <f t="shared" si="23"/>
        <v>1.2810498569714932</v>
      </c>
    </row>
    <row r="473" spans="14:18">
      <c r="N473" s="103"/>
      <c r="O473" s="103">
        <v>4.6600000000000003E-2</v>
      </c>
      <c r="P473" s="103">
        <f t="shared" si="21"/>
        <v>0.13156056026427942</v>
      </c>
      <c r="Q473" s="121">
        <f t="shared" si="22"/>
        <v>0.13167548965074394</v>
      </c>
      <c r="R473" s="121">
        <f t="shared" si="23"/>
        <v>1.2807867073711803</v>
      </c>
    </row>
    <row r="474" spans="14:18">
      <c r="N474" s="103"/>
      <c r="O474" s="103">
        <v>4.6699999999999998E-2</v>
      </c>
      <c r="P474" s="103">
        <f t="shared" si="21"/>
        <v>0.13164014341251704</v>
      </c>
      <c r="Q474" s="121">
        <f t="shared" si="22"/>
        <v>0.13161725790317522</v>
      </c>
      <c r="R474" s="121">
        <f t="shared" si="23"/>
        <v>1.2805242900665212</v>
      </c>
    </row>
    <row r="475" spans="14:18">
      <c r="N475" s="103"/>
      <c r="O475" s="103">
        <v>4.6800000000000001E-2</v>
      </c>
      <c r="P475" s="103">
        <f t="shared" si="21"/>
        <v>0.13171969215079948</v>
      </c>
      <c r="Q475" s="121">
        <f t="shared" si="22"/>
        <v>0.13155931658765915</v>
      </c>
      <c r="R475" s="121">
        <f t="shared" si="23"/>
        <v>1.2802626014704761</v>
      </c>
    </row>
    <row r="476" spans="14:18">
      <c r="N476" s="103"/>
      <c r="O476" s="103">
        <v>4.6899999999999997E-2</v>
      </c>
      <c r="P476" s="103">
        <f t="shared" si="21"/>
        <v>0.13179920657715383</v>
      </c>
      <c r="Q476" s="121">
        <f t="shared" si="22"/>
        <v>0.13150166425565984</v>
      </c>
      <c r="R476" s="121">
        <f t="shared" si="23"/>
        <v>1.2800016380212047</v>
      </c>
    </row>
    <row r="477" spans="14:18">
      <c r="N477" s="103"/>
      <c r="O477" s="103">
        <v>4.7E-2</v>
      </c>
      <c r="P477" s="103">
        <f t="shared" si="21"/>
        <v>0.13187868678645934</v>
      </c>
      <c r="Q477" s="121">
        <f t="shared" si="22"/>
        <v>0.13144429946586594</v>
      </c>
      <c r="R477" s="121">
        <f t="shared" si="23"/>
        <v>1.279741396181834</v>
      </c>
    </row>
    <row r="478" spans="14:18">
      <c r="N478" s="103"/>
      <c r="O478" s="103">
        <v>4.7100000000000003E-2</v>
      </c>
      <c r="P478" s="103">
        <f t="shared" si="21"/>
        <v>0.13195813287049282</v>
      </c>
      <c r="Q478" s="121">
        <f t="shared" si="22"/>
        <v>0.13138722078415477</v>
      </c>
      <c r="R478" s="121">
        <f t="shared" si="23"/>
        <v>1.2794818724402326</v>
      </c>
    </row>
    <row r="479" spans="14:18">
      <c r="N479" s="103"/>
      <c r="O479" s="103">
        <v>4.7199999999999999E-2</v>
      </c>
      <c r="P479" s="103">
        <f t="shared" si="21"/>
        <v>0.13203754491797129</v>
      </c>
      <c r="Q479" s="121">
        <f t="shared" si="22"/>
        <v>0.13133042678355628</v>
      </c>
      <c r="R479" s="121">
        <f t="shared" si="23"/>
        <v>1.2792230633087822</v>
      </c>
    </row>
    <row r="480" spans="14:18">
      <c r="N480" s="103"/>
      <c r="O480" s="103">
        <v>4.7300000000000002E-2</v>
      </c>
      <c r="P480" s="103">
        <f t="shared" si="21"/>
        <v>0.13211692301459618</v>
      </c>
      <c r="Q480" s="121">
        <f t="shared" si="22"/>
        <v>0.13127391604421748</v>
      </c>
      <c r="R480" s="121">
        <f t="shared" si="23"/>
        <v>1.2789649653241579</v>
      </c>
    </row>
    <row r="481" spans="14:18">
      <c r="N481" s="103"/>
      <c r="O481" s="103">
        <v>4.7399999999999998E-2</v>
      </c>
      <c r="P481" s="103">
        <f t="shared" si="21"/>
        <v>0.13219626724309644</v>
      </c>
      <c r="Q481" s="121">
        <f t="shared" si="22"/>
        <v>0.13121768715336701</v>
      </c>
      <c r="R481" s="121">
        <f t="shared" si="23"/>
        <v>1.2787075750471071</v>
      </c>
    </row>
    <row r="482" spans="14:18">
      <c r="N482" s="103"/>
      <c r="O482" s="103">
        <v>4.7500000000000001E-2</v>
      </c>
      <c r="P482" s="103">
        <f t="shared" si="21"/>
        <v>0.13227557768326986</v>
      </c>
      <c r="Q482" s="121">
        <f t="shared" si="22"/>
        <v>0.13116173870527961</v>
      </c>
      <c r="R482" s="121">
        <f t="shared" si="23"/>
        <v>1.2784508890622299</v>
      </c>
    </row>
    <row r="483" spans="14:18">
      <c r="N483" s="103"/>
      <c r="O483" s="103">
        <v>4.7600000000000003E-2</v>
      </c>
      <c r="P483" s="103">
        <f t="shared" si="21"/>
        <v>0.13235485441202527</v>
      </c>
      <c r="Q483" s="121">
        <f t="shared" si="22"/>
        <v>0.13110606930124119</v>
      </c>
      <c r="R483" s="121">
        <f t="shared" si="23"/>
        <v>1.278194903977766</v>
      </c>
    </row>
    <row r="484" spans="14:18">
      <c r="N484" s="103"/>
      <c r="O484" s="103">
        <v>4.7699999999999999E-2</v>
      </c>
      <c r="P484" s="103">
        <f t="shared" si="21"/>
        <v>0.13243409750342469</v>
      </c>
      <c r="Q484" s="121">
        <f t="shared" si="22"/>
        <v>0.13105067754951374</v>
      </c>
      <c r="R484" s="121">
        <f t="shared" si="23"/>
        <v>1.2779396164253813</v>
      </c>
    </row>
    <row r="485" spans="14:18">
      <c r="N485" s="103"/>
      <c r="O485" s="103">
        <v>4.7800000000000002E-2</v>
      </c>
      <c r="P485" s="103">
        <f t="shared" si="21"/>
        <v>0.13251330702872285</v>
      </c>
      <c r="Q485" s="121">
        <f t="shared" si="22"/>
        <v>0.13099556206530058</v>
      </c>
      <c r="R485" s="121">
        <f t="shared" si="23"/>
        <v>1.2776850230599561</v>
      </c>
    </row>
    <row r="486" spans="14:18">
      <c r="N486" s="103"/>
      <c r="O486" s="103">
        <v>4.7899999999999998E-2</v>
      </c>
      <c r="P486" s="103">
        <f t="shared" si="21"/>
        <v>0.13259248305640839</v>
      </c>
      <c r="Q486" s="121">
        <f t="shared" si="22"/>
        <v>0.13094072147071173</v>
      </c>
      <c r="R486" s="121">
        <f t="shared" si="23"/>
        <v>1.2774311205593776</v>
      </c>
    </row>
    <row r="487" spans="14:18">
      <c r="N487" s="103"/>
      <c r="O487" s="103">
        <v>4.8000000000000001E-2</v>
      </c>
      <c r="P487" s="103">
        <f t="shared" si="21"/>
        <v>0.13267162565224364</v>
      </c>
      <c r="Q487" s="121">
        <f t="shared" si="22"/>
        <v>0.1308861543947295</v>
      </c>
      <c r="R487" s="121">
        <f t="shared" si="23"/>
        <v>1.2771779056243342</v>
      </c>
    </row>
    <row r="488" spans="14:18">
      <c r="N488" s="103"/>
      <c r="O488" s="103">
        <v>4.8099999999999997E-2</v>
      </c>
      <c r="P488" s="103">
        <f t="shared" si="21"/>
        <v>0.13275073487930336</v>
      </c>
      <c r="Q488" s="121">
        <f t="shared" si="22"/>
        <v>0.13083185947317411</v>
      </c>
      <c r="R488" s="121">
        <f t="shared" si="23"/>
        <v>1.2769253749781115</v>
      </c>
    </row>
    <row r="489" spans="14:18">
      <c r="N489" s="103"/>
      <c r="O489" s="103">
        <v>4.82E-2</v>
      </c>
      <c r="P489" s="103">
        <f t="shared" si="21"/>
        <v>0.13282981079801429</v>
      </c>
      <c r="Q489" s="121">
        <f t="shared" si="22"/>
        <v>0.13077783534866971</v>
      </c>
      <c r="R489" s="121">
        <f t="shared" si="23"/>
        <v>1.2766735253663892</v>
      </c>
    </row>
    <row r="490" spans="14:18">
      <c r="N490" s="103"/>
      <c r="O490" s="103">
        <v>4.8300000000000003E-2</v>
      </c>
      <c r="P490" s="103">
        <f t="shared" si="21"/>
        <v>0.13290885346619383</v>
      </c>
      <c r="Q490" s="121">
        <f t="shared" si="22"/>
        <v>0.13072408067061037</v>
      </c>
      <c r="R490" s="121">
        <f t="shared" si="23"/>
        <v>1.2764223535570456</v>
      </c>
    </row>
    <row r="491" spans="14:18">
      <c r="N491" s="103"/>
      <c r="O491" s="103">
        <v>4.8399999999999999E-2</v>
      </c>
      <c r="P491" s="103">
        <f t="shared" si="21"/>
        <v>0.13298786293908699</v>
      </c>
      <c r="Q491" s="121">
        <f t="shared" si="22"/>
        <v>0.13067059409512635</v>
      </c>
      <c r="R491" s="121">
        <f t="shared" si="23"/>
        <v>1.2761718563399564</v>
      </c>
    </row>
    <row r="492" spans="14:18">
      <c r="N492" s="103"/>
      <c r="O492" s="103">
        <v>4.8500000000000001E-2</v>
      </c>
      <c r="P492" s="103">
        <f t="shared" si="21"/>
        <v>0.13306683926940482</v>
      </c>
      <c r="Q492" s="121">
        <f t="shared" si="22"/>
        <v>0.13061737428505046</v>
      </c>
      <c r="R492" s="121">
        <f t="shared" si="23"/>
        <v>1.2759220305268024</v>
      </c>
    </row>
    <row r="493" spans="14:18">
      <c r="N493" s="103"/>
      <c r="O493" s="103">
        <v>4.8599999999999997E-2</v>
      </c>
      <c r="P493" s="103">
        <f t="shared" si="21"/>
        <v>0.13314578250736145</v>
      </c>
      <c r="Q493" s="121">
        <f t="shared" si="22"/>
        <v>0.13056441990988471</v>
      </c>
      <c r="R493" s="121">
        <f t="shared" si="23"/>
        <v>1.2756728729508759</v>
      </c>
    </row>
    <row r="494" spans="14:18">
      <c r="N494" s="103"/>
      <c r="O494" s="103">
        <v>4.87E-2</v>
      </c>
      <c r="P494" s="103">
        <f t="shared" si="21"/>
        <v>0.13322469270071011</v>
      </c>
      <c r="Q494" s="121">
        <f t="shared" si="22"/>
        <v>0.13051172964576691</v>
      </c>
      <c r="R494" s="121">
        <f t="shared" si="23"/>
        <v>1.2754243804668897</v>
      </c>
    </row>
    <row r="495" spans="14:18">
      <c r="N495" s="103"/>
      <c r="O495" s="103">
        <v>4.8800000000000003E-2</v>
      </c>
      <c r="P495" s="103">
        <f t="shared" si="21"/>
        <v>0.13330356989478018</v>
      </c>
      <c r="Q495" s="121">
        <f t="shared" si="22"/>
        <v>0.13045930217543775</v>
      </c>
      <c r="R495" s="121">
        <f t="shared" si="23"/>
        <v>1.275176549950789</v>
      </c>
    </row>
    <row r="496" spans="14:18">
      <c r="N496" s="103"/>
      <c r="O496" s="103">
        <v>4.8899999999999999E-2</v>
      </c>
      <c r="P496" s="103">
        <f t="shared" si="21"/>
        <v>0.13338241413251203</v>
      </c>
      <c r="Q496" s="121">
        <f t="shared" si="22"/>
        <v>0.13040713618820773</v>
      </c>
      <c r="R496" s="121">
        <f t="shared" si="23"/>
        <v>1.2749293782995637</v>
      </c>
    </row>
    <row r="497" spans="14:18">
      <c r="N497" s="103"/>
      <c r="O497" s="103">
        <v>4.9000000000000002E-2</v>
      </c>
      <c r="P497" s="103">
        <f t="shared" si="21"/>
        <v>0.1334612254544936</v>
      </c>
      <c r="Q497" s="121">
        <f t="shared" si="22"/>
        <v>0.13035523037992444</v>
      </c>
      <c r="R497" s="121">
        <f t="shared" si="23"/>
        <v>1.2746828624310655</v>
      </c>
    </row>
    <row r="498" spans="14:18">
      <c r="N498" s="103"/>
      <c r="O498" s="103">
        <v>4.9099999999999998E-2</v>
      </c>
      <c r="P498" s="103">
        <f t="shared" si="21"/>
        <v>0.13354000389899365</v>
      </c>
      <c r="Q498" s="121">
        <f t="shared" si="22"/>
        <v>0.13030358345294002</v>
      </c>
      <c r="R498" s="121">
        <f t="shared" si="23"/>
        <v>1.2744369992838247</v>
      </c>
    </row>
    <row r="499" spans="14:18">
      <c r="N499" s="103"/>
      <c r="O499" s="103">
        <v>4.9200000000000001E-2</v>
      </c>
      <c r="P499" s="103">
        <f t="shared" si="21"/>
        <v>0.13361874950199826</v>
      </c>
      <c r="Q499" s="121">
        <f t="shared" si="22"/>
        <v>0.13025219411607855</v>
      </c>
      <c r="R499" s="121">
        <f t="shared" si="23"/>
        <v>1.2741917858168685</v>
      </c>
    </row>
    <row r="500" spans="14:18">
      <c r="N500" s="103"/>
      <c r="O500" s="103">
        <v>4.9299999999999997E-2</v>
      </c>
      <c r="P500" s="103">
        <f t="shared" si="21"/>
        <v>0.13369746229724344</v>
      </c>
      <c r="Q500" s="121">
        <f t="shared" si="22"/>
        <v>0.13020106108460394</v>
      </c>
      <c r="R500" s="121">
        <f t="shared" si="23"/>
        <v>1.2739472190095438</v>
      </c>
    </row>
    <row r="501" spans="14:18">
      <c r="N501" s="103"/>
      <c r="O501" s="103">
        <v>4.9399999999999999E-2</v>
      </c>
      <c r="P501" s="103">
        <f t="shared" si="21"/>
        <v>0.13377614231624907</v>
      </c>
      <c r="Q501" s="121">
        <f t="shared" si="22"/>
        <v>0.13015018308018778</v>
      </c>
      <c r="R501" s="121">
        <f t="shared" si="23"/>
        <v>1.2737032958613388</v>
      </c>
    </row>
    <row r="502" spans="14:18">
      <c r="N502" s="103"/>
      <c r="O502" s="103">
        <v>4.9500000000000002E-2</v>
      </c>
      <c r="P502" s="103">
        <f t="shared" si="21"/>
        <v>0.13385478958835295</v>
      </c>
      <c r="Q502" s="121">
        <f t="shared" si="22"/>
        <v>0.13009955883087723</v>
      </c>
      <c r="R502" s="121">
        <f t="shared" si="23"/>
        <v>1.2734600133917102</v>
      </c>
    </row>
    <row r="503" spans="14:18">
      <c r="N503" s="103"/>
      <c r="O503" s="103">
        <v>4.9599999999999998E-2</v>
      </c>
      <c r="P503" s="103">
        <f t="shared" si="21"/>
        <v>0.13393340414074265</v>
      </c>
      <c r="Q503" s="121">
        <f t="shared" si="22"/>
        <v>0.1300491870710635</v>
      </c>
      <c r="R503" s="121">
        <f t="shared" si="23"/>
        <v>1.2732173686399086</v>
      </c>
    </row>
    <row r="504" spans="14:18">
      <c r="N504" s="103"/>
      <c r="O504" s="103">
        <v>4.9700000000000001E-2</v>
      </c>
      <c r="P504" s="103">
        <f t="shared" si="21"/>
        <v>0.13401198599848926</v>
      </c>
      <c r="Q504" s="121">
        <f t="shared" si="22"/>
        <v>0.12999906654144996</v>
      </c>
      <c r="R504" s="121">
        <f t="shared" si="23"/>
        <v>1.2729753586648083</v>
      </c>
    </row>
    <row r="505" spans="14:18">
      <c r="N505" s="103"/>
      <c r="O505" s="103">
        <v>4.9799999999999997E-2</v>
      </c>
      <c r="P505" s="103">
        <f t="shared" si="21"/>
        <v>0.13409053518457822</v>
      </c>
      <c r="Q505" s="121">
        <f t="shared" si="22"/>
        <v>0.12994919598902072</v>
      </c>
      <c r="R505" s="121">
        <f t="shared" si="23"/>
        <v>1.2727339805447373</v>
      </c>
    </row>
    <row r="506" spans="14:18">
      <c r="N506" s="103"/>
      <c r="O506" s="103">
        <v>4.99E-2</v>
      </c>
      <c r="P506" s="103">
        <f t="shared" si="21"/>
        <v>0.13416905171994159</v>
      </c>
      <c r="Q506" s="121">
        <f t="shared" si="22"/>
        <v>0.1298995741670094</v>
      </c>
      <c r="R506" s="121">
        <f t="shared" si="23"/>
        <v>1.2724932313773094</v>
      </c>
    </row>
    <row r="507" spans="14:18">
      <c r="N507" s="103"/>
      <c r="O507" s="103">
        <v>0.05</v>
      </c>
      <c r="P507" s="103">
        <f t="shared" si="21"/>
        <v>0.13424753562349023</v>
      </c>
      <c r="Q507" s="121">
        <f t="shared" si="22"/>
        <v>0.12985019983486787</v>
      </c>
      <c r="R507" s="121">
        <f t="shared" si="23"/>
        <v>1.2722531082792603</v>
      </c>
    </row>
    <row r="508" spans="14:18">
      <c r="N508" s="103"/>
      <c r="O508" s="103">
        <v>5.0099999999999999E-2</v>
      </c>
      <c r="P508" s="103">
        <f t="shared" si="21"/>
        <v>0.13432598691214326</v>
      </c>
      <c r="Q508" s="121">
        <f t="shared" si="22"/>
        <v>0.12980107175823521</v>
      </c>
      <c r="R508" s="121">
        <f t="shared" si="23"/>
        <v>1.2720136083862816</v>
      </c>
    </row>
    <row r="509" spans="14:18">
      <c r="N509" s="103"/>
      <c r="O509" s="103">
        <v>5.0200000000000002E-2</v>
      </c>
      <c r="P509" s="103">
        <f t="shared" si="21"/>
        <v>0.13440440560085987</v>
      </c>
      <c r="Q509" s="121">
        <f t="shared" si="22"/>
        <v>0.12975218870890701</v>
      </c>
      <c r="R509" s="121">
        <f t="shared" si="23"/>
        <v>1.2717747288528587</v>
      </c>
    </row>
    <row r="510" spans="14:18">
      <c r="N510" s="103"/>
      <c r="O510" s="103">
        <v>5.0299999999999997E-2</v>
      </c>
      <c r="P510" s="103">
        <f t="shared" si="21"/>
        <v>0.13448279170266897</v>
      </c>
      <c r="Q510" s="121">
        <f t="shared" si="22"/>
        <v>0.12970354946480445</v>
      </c>
      <c r="R510" s="121">
        <f t="shared" si="23"/>
        <v>1.2715364668521127</v>
      </c>
    </row>
    <row r="511" spans="14:18">
      <c r="N511" s="103"/>
      <c r="O511" s="103">
        <v>5.04E-2</v>
      </c>
      <c r="P511" s="103">
        <f t="shared" si="21"/>
        <v>0.13456114522869922</v>
      </c>
      <c r="Q511" s="121">
        <f t="shared" si="22"/>
        <v>0.12965515280994389</v>
      </c>
      <c r="R511" s="121">
        <f t="shared" si="23"/>
        <v>1.2712988195756374</v>
      </c>
    </row>
    <row r="512" spans="14:18">
      <c r="N512" s="103"/>
      <c r="O512" s="103">
        <v>5.0500000000000003E-2</v>
      </c>
      <c r="P512" s="103">
        <f t="shared" si="21"/>
        <v>0.1346394661882091</v>
      </c>
      <c r="Q512" s="121">
        <f t="shared" si="22"/>
        <v>0.12960699753440647</v>
      </c>
      <c r="R512" s="121">
        <f t="shared" si="23"/>
        <v>1.271061784233346</v>
      </c>
    </row>
    <row r="513" spans="14:18">
      <c r="N513" s="103"/>
      <c r="O513" s="103">
        <v>5.0599999999999999E-2</v>
      </c>
      <c r="P513" s="103">
        <f t="shared" si="21"/>
        <v>0.13471775458861487</v>
      </c>
      <c r="Q513" s="121">
        <f t="shared" si="22"/>
        <v>0.12955908243430775</v>
      </c>
      <c r="R513" s="121">
        <f t="shared" si="23"/>
        <v>1.2708253580533129</v>
      </c>
    </row>
    <row r="514" spans="14:18">
      <c r="N514" s="103"/>
      <c r="O514" s="103">
        <v>5.0700000000000002E-2</v>
      </c>
      <c r="P514" s="103">
        <f t="shared" si="21"/>
        <v>0.13479601043552089</v>
      </c>
      <c r="Q514" s="121">
        <f t="shared" si="22"/>
        <v>0.12951140631176777</v>
      </c>
      <c r="R514" s="121">
        <f t="shared" si="23"/>
        <v>1.2705895382816217</v>
      </c>
    </row>
    <row r="515" spans="14:18">
      <c r="N515" s="103"/>
      <c r="O515" s="103">
        <v>5.0799999999999998E-2</v>
      </c>
      <c r="P515" s="103">
        <f t="shared" si="21"/>
        <v>0.13487423373274685</v>
      </c>
      <c r="Q515" s="121">
        <f t="shared" si="22"/>
        <v>0.12946396797488099</v>
      </c>
      <c r="R515" s="121">
        <f t="shared" si="23"/>
        <v>1.2703543221822109</v>
      </c>
    </row>
    <row r="516" spans="14:18">
      <c r="N516" s="103"/>
      <c r="O516" s="103">
        <v>5.0900000000000001E-2</v>
      </c>
      <c r="P516" s="103">
        <f t="shared" si="21"/>
        <v>0.13495242448235653</v>
      </c>
      <c r="Q516" s="121">
        <f t="shared" si="22"/>
        <v>0.1294167662376865</v>
      </c>
      <c r="R516" s="121">
        <f t="shared" si="23"/>
        <v>1.2701197070367249</v>
      </c>
    </row>
    <row r="517" spans="14:18">
      <c r="N517" s="103"/>
      <c r="O517" s="103">
        <v>5.0999999999999997E-2</v>
      </c>
      <c r="P517" s="103">
        <f t="shared" si="21"/>
        <v>0.13503058268468587</v>
      </c>
      <c r="Q517" s="121">
        <f t="shared" si="22"/>
        <v>0.12936979992013839</v>
      </c>
      <c r="R517" s="121">
        <f t="shared" si="23"/>
        <v>1.269885690144364</v>
      </c>
    </row>
    <row r="518" spans="14:18">
      <c r="N518" s="103"/>
      <c r="O518" s="103">
        <v>5.11E-2</v>
      </c>
      <c r="P518" s="103">
        <f t="shared" si="21"/>
        <v>0.13510870833836991</v>
      </c>
      <c r="Q518" s="121">
        <f t="shared" si="22"/>
        <v>0.12932306784807629</v>
      </c>
      <c r="R518" s="121">
        <f t="shared" si="23"/>
        <v>1.2696522688217367</v>
      </c>
    </row>
    <row r="519" spans="14:18">
      <c r="N519" s="103"/>
      <c r="O519" s="103">
        <v>5.1200000000000002E-2</v>
      </c>
      <c r="P519" s="103">
        <f t="shared" si="21"/>
        <v>0.13518680144036993</v>
      </c>
      <c r="Q519" s="121">
        <f t="shared" si="22"/>
        <v>0.12927656885319597</v>
      </c>
      <c r="R519" s="121">
        <f t="shared" si="23"/>
        <v>1.2694194404027144</v>
      </c>
    </row>
    <row r="520" spans="14:18">
      <c r="N520" s="103"/>
      <c r="O520" s="103">
        <v>5.1299999999999998E-2</v>
      </c>
      <c r="P520" s="103">
        <f t="shared" si="21"/>
        <v>0.13526486198600104</v>
      </c>
      <c r="Q520" s="121">
        <f t="shared" si="22"/>
        <v>0.12923030177302014</v>
      </c>
      <c r="R520" s="121">
        <f t="shared" si="23"/>
        <v>1.2691872022382849</v>
      </c>
    </row>
    <row r="521" spans="14:18">
      <c r="N521" s="103"/>
      <c r="O521" s="103">
        <v>5.1400000000000001E-2</v>
      </c>
      <c r="P521" s="103">
        <f t="shared" ref="P521:P584" si="24">($O$3*NORMSDIST((1-Q521)^-0.5*NORMSINV(O521)+(Q521/(1-Q521))^0.5*NORMSINV(0.999))-O521*$O$3)*R521</f>
        <v>0.13534288996895766</v>
      </c>
      <c r="Q521" s="121">
        <f t="shared" ref="Q521:Q584" si="25">0.12*(1-EXP(-50*O521))/(1-EXP(-50))+0.24*(1-(1-EXP(-50*O521))/(1-EXP(-50)))</f>
        <v>0.12918426545086936</v>
      </c>
      <c r="R521" s="121">
        <f t="shared" ref="R521:R584" si="26">(1-1.5*(0.11852-0.05478*LN(O521))^2)^(-1)*(1+($O$4-2.5)*(0.11852-0.05478*LN(O521))^2)</f>
        <v>1.2689555516964117</v>
      </c>
    </row>
    <row r="522" spans="14:18">
      <c r="N522" s="103"/>
      <c r="O522" s="103">
        <v>5.1499999999999997E-2</v>
      </c>
      <c r="P522" s="103">
        <f t="shared" si="24"/>
        <v>0.13542088538134048</v>
      </c>
      <c r="Q522" s="121">
        <f t="shared" si="25"/>
        <v>0.12913845873583324</v>
      </c>
      <c r="R522" s="121">
        <f t="shared" si="26"/>
        <v>1.2687244861618916</v>
      </c>
    </row>
    <row r="523" spans="14:18">
      <c r="N523" s="103"/>
      <c r="O523" s="103">
        <v>5.16E-2</v>
      </c>
      <c r="P523" s="103">
        <f t="shared" si="24"/>
        <v>0.13549884821368202</v>
      </c>
      <c r="Q523" s="121">
        <f t="shared" si="25"/>
        <v>0.12909288048274145</v>
      </c>
      <c r="R523" s="121">
        <f t="shared" si="26"/>
        <v>1.2684940030362135</v>
      </c>
    </row>
    <row r="524" spans="14:18">
      <c r="N524" s="103"/>
      <c r="O524" s="103">
        <v>5.1700000000000003E-2</v>
      </c>
      <c r="P524" s="103">
        <f t="shared" si="24"/>
        <v>0.13557677845497237</v>
      </c>
      <c r="Q524" s="121">
        <f t="shared" si="25"/>
        <v>0.12904752955213533</v>
      </c>
      <c r="R524" s="121">
        <f t="shared" si="26"/>
        <v>1.2682640997374199</v>
      </c>
    </row>
    <row r="525" spans="14:18">
      <c r="N525" s="103"/>
      <c r="O525" s="103">
        <v>5.1799999999999999E-2</v>
      </c>
      <c r="P525" s="103">
        <f t="shared" si="24"/>
        <v>0.13565467609268417</v>
      </c>
      <c r="Q525" s="121">
        <f t="shared" si="25"/>
        <v>0.12900240481023922</v>
      </c>
      <c r="R525" s="121">
        <f t="shared" si="26"/>
        <v>1.2680347736999713</v>
      </c>
    </row>
    <row r="526" spans="14:18">
      <c r="N526" s="103"/>
      <c r="O526" s="103">
        <v>5.1900000000000002E-2</v>
      </c>
      <c r="P526" s="103">
        <f t="shared" si="24"/>
        <v>0.13573254111279781</v>
      </c>
      <c r="Q526" s="121">
        <f t="shared" si="25"/>
        <v>0.12895750512893225</v>
      </c>
      <c r="R526" s="121">
        <f t="shared" si="26"/>
        <v>1.2678060223746088</v>
      </c>
    </row>
    <row r="527" spans="14:18">
      <c r="N527" s="103"/>
      <c r="O527" s="103">
        <v>5.1999999999999998E-2</v>
      </c>
      <c r="P527" s="103">
        <f t="shared" si="24"/>
        <v>0.13581037349982616</v>
      </c>
      <c r="Q527" s="121">
        <f t="shared" si="25"/>
        <v>0.12891282938572007</v>
      </c>
      <c r="R527" s="121">
        <f t="shared" si="26"/>
        <v>1.267577843228219</v>
      </c>
    </row>
    <row r="528" spans="14:18">
      <c r="N528" s="103"/>
      <c r="O528" s="103">
        <v>5.21E-2</v>
      </c>
      <c r="P528" s="103">
        <f t="shared" si="24"/>
        <v>0.13588817323683886</v>
      </c>
      <c r="Q528" s="121">
        <f t="shared" si="25"/>
        <v>0.12886837646370672</v>
      </c>
      <c r="R528" s="121">
        <f t="shared" si="26"/>
        <v>1.267350233743703</v>
      </c>
    </row>
    <row r="529" spans="14:18">
      <c r="N529" s="103"/>
      <c r="O529" s="103">
        <v>5.2200000000000003E-2</v>
      </c>
      <c r="P529" s="103">
        <f t="shared" si="24"/>
        <v>0.13596594030548573</v>
      </c>
      <c r="Q529" s="121">
        <f t="shared" si="25"/>
        <v>0.12882414525156682</v>
      </c>
      <c r="R529" s="121">
        <f t="shared" si="26"/>
        <v>1.2671231914198418</v>
      </c>
    </row>
    <row r="530" spans="14:18">
      <c r="N530" s="103"/>
      <c r="O530" s="103">
        <v>5.2299999999999999E-2</v>
      </c>
      <c r="P530" s="103">
        <f t="shared" si="24"/>
        <v>0.13604367468602227</v>
      </c>
      <c r="Q530" s="121">
        <f t="shared" si="25"/>
        <v>0.12878013464351787</v>
      </c>
      <c r="R530" s="121">
        <f t="shared" si="26"/>
        <v>1.2668967137711682</v>
      </c>
    </row>
    <row r="531" spans="14:18">
      <c r="N531" s="103"/>
      <c r="O531" s="103">
        <v>5.2400000000000002E-2</v>
      </c>
      <c r="P531" s="103">
        <f t="shared" si="24"/>
        <v>0.13612137635733113</v>
      </c>
      <c r="Q531" s="121">
        <f t="shared" si="25"/>
        <v>0.12873634353929225</v>
      </c>
      <c r="R531" s="121">
        <f t="shared" si="26"/>
        <v>1.2666707983278371</v>
      </c>
    </row>
    <row r="532" spans="14:18">
      <c r="N532" s="103"/>
      <c r="O532" s="103">
        <v>5.2499999999999998E-2</v>
      </c>
      <c r="P532" s="103">
        <f t="shared" si="24"/>
        <v>0.13619904529694693</v>
      </c>
      <c r="Q532" s="121">
        <f t="shared" si="25"/>
        <v>0.12869277084411015</v>
      </c>
      <c r="R532" s="121">
        <f t="shared" si="26"/>
        <v>1.2664454426354963</v>
      </c>
    </row>
    <row r="533" spans="14:18">
      <c r="N533" s="103"/>
      <c r="O533" s="103">
        <v>5.2600000000000001E-2</v>
      </c>
      <c r="P533" s="103">
        <f t="shared" si="24"/>
        <v>0.13627668148107819</v>
      </c>
      <c r="Q533" s="121">
        <f t="shared" si="25"/>
        <v>0.12864941546865194</v>
      </c>
      <c r="R533" s="121">
        <f t="shared" si="26"/>
        <v>1.2662206442551618</v>
      </c>
    </row>
    <row r="534" spans="14:18">
      <c r="N534" s="103"/>
      <c r="O534" s="103">
        <v>5.2699999999999997E-2</v>
      </c>
      <c r="P534" s="103">
        <f t="shared" si="24"/>
        <v>0.13635428488463025</v>
      </c>
      <c r="Q534" s="121">
        <f t="shared" si="25"/>
        <v>0.12860627632903088</v>
      </c>
      <c r="R534" s="121">
        <f t="shared" si="26"/>
        <v>1.2659964007630917</v>
      </c>
    </row>
    <row r="535" spans="14:18">
      <c r="N535" s="103"/>
      <c r="O535" s="103">
        <v>5.28E-2</v>
      </c>
      <c r="P535" s="103">
        <f t="shared" si="24"/>
        <v>0.13643185548122805</v>
      </c>
      <c r="Q535" s="121">
        <f t="shared" si="25"/>
        <v>0.12856335234676633</v>
      </c>
      <c r="R535" s="121">
        <f t="shared" si="26"/>
        <v>1.2657727097506617</v>
      </c>
    </row>
    <row r="536" spans="14:18">
      <c r="N536" s="103"/>
      <c r="O536" s="103">
        <v>5.2900000000000003E-2</v>
      </c>
      <c r="P536" s="103">
        <f t="shared" si="24"/>
        <v>0.13650939324323799</v>
      </c>
      <c r="Q536" s="121">
        <f t="shared" si="25"/>
        <v>0.12852064244875644</v>
      </c>
      <c r="R536" s="121">
        <f t="shared" si="26"/>
        <v>1.2655495688242422</v>
      </c>
    </row>
    <row r="537" spans="14:18">
      <c r="N537" s="103"/>
      <c r="O537" s="103">
        <v>5.2999999999999999E-2</v>
      </c>
      <c r="P537" s="103">
        <f t="shared" si="24"/>
        <v>0.13658689814178948</v>
      </c>
      <c r="Q537" s="121">
        <f t="shared" si="25"/>
        <v>0.12847814556725154</v>
      </c>
      <c r="R537" s="121">
        <f t="shared" si="26"/>
        <v>1.2653269756050793</v>
      </c>
    </row>
    <row r="538" spans="14:18">
      <c r="N538" s="103"/>
      <c r="O538" s="103">
        <v>5.3100000000000001E-2</v>
      </c>
      <c r="P538" s="103">
        <f t="shared" si="24"/>
        <v>0.1366643701467973</v>
      </c>
      <c r="Q538" s="121">
        <f t="shared" si="25"/>
        <v>0.1284358606398274</v>
      </c>
      <c r="R538" s="121">
        <f t="shared" si="26"/>
        <v>1.2651049277291699</v>
      </c>
    </row>
    <row r="539" spans="14:18">
      <c r="N539" s="103"/>
      <c r="O539" s="103">
        <v>5.3199999999999997E-2</v>
      </c>
      <c r="P539" s="103">
        <f t="shared" si="24"/>
        <v>0.13674180922698198</v>
      </c>
      <c r="Q539" s="121">
        <f t="shared" si="25"/>
        <v>0.12839378660935866</v>
      </c>
      <c r="R539" s="121">
        <f t="shared" si="26"/>
        <v>1.2648834228471473</v>
      </c>
    </row>
    <row r="540" spans="14:18">
      <c r="N540" s="103"/>
      <c r="O540" s="103">
        <v>5.33E-2</v>
      </c>
      <c r="P540" s="103">
        <f t="shared" si="24"/>
        <v>0.13681921534989164</v>
      </c>
      <c r="Q540" s="121">
        <f t="shared" si="25"/>
        <v>0.12835192242399229</v>
      </c>
      <c r="R540" s="121">
        <f t="shared" si="26"/>
        <v>1.2646624586241604</v>
      </c>
    </row>
    <row r="541" spans="14:18">
      <c r="N541" s="103"/>
      <c r="O541" s="103">
        <v>5.3400000000000003E-2</v>
      </c>
      <c r="P541" s="103">
        <f t="shared" si="24"/>
        <v>0.13689658848192249</v>
      </c>
      <c r="Q541" s="121">
        <f t="shared" si="25"/>
        <v>0.12831026703712151</v>
      </c>
      <c r="R541" s="121">
        <f t="shared" si="26"/>
        <v>1.2644420327397563</v>
      </c>
    </row>
    <row r="542" spans="14:18">
      <c r="N542" s="103"/>
      <c r="O542" s="103">
        <v>5.3499999999999999E-2</v>
      </c>
      <c r="P542" s="103">
        <f t="shared" si="24"/>
        <v>0.13697392858833943</v>
      </c>
      <c r="Q542" s="121">
        <f t="shared" si="25"/>
        <v>0.12826881940735951</v>
      </c>
      <c r="R542" s="121">
        <f t="shared" si="26"/>
        <v>1.264222142887768</v>
      </c>
    </row>
    <row r="543" spans="14:18">
      <c r="N543" s="103"/>
      <c r="O543" s="103">
        <v>5.3600000000000002E-2</v>
      </c>
      <c r="P543" s="103">
        <f t="shared" si="24"/>
        <v>0.13705123563329627</v>
      </c>
      <c r="Q543" s="121">
        <f t="shared" si="25"/>
        <v>0.12822757849851335</v>
      </c>
      <c r="R543" s="121">
        <f t="shared" si="26"/>
        <v>1.2640027867761967</v>
      </c>
    </row>
    <row r="544" spans="14:18">
      <c r="N544" s="103"/>
      <c r="O544" s="103">
        <v>5.3699999999999998E-2</v>
      </c>
      <c r="P544" s="103">
        <f t="shared" si="24"/>
        <v>0.13712850957985631</v>
      </c>
      <c r="Q544" s="121">
        <f t="shared" si="25"/>
        <v>0.12818654327955817</v>
      </c>
      <c r="R544" s="121">
        <f t="shared" si="26"/>
        <v>1.2637839621270992</v>
      </c>
    </row>
    <row r="545" spans="14:18">
      <c r="N545" s="103"/>
      <c r="O545" s="103">
        <v>5.3800000000000001E-2</v>
      </c>
      <c r="P545" s="103">
        <f t="shared" si="24"/>
        <v>0.13720575039001129</v>
      </c>
      <c r="Q545" s="121">
        <f t="shared" si="25"/>
        <v>0.12814571272461137</v>
      </c>
      <c r="R545" s="121">
        <f t="shared" si="26"/>
        <v>1.2635656666764772</v>
      </c>
    </row>
    <row r="546" spans="14:18">
      <c r="N546" s="103"/>
      <c r="O546" s="103">
        <v>5.3900000000000003E-2</v>
      </c>
      <c r="P546" s="103">
        <f t="shared" si="24"/>
        <v>0.1372829580247017</v>
      </c>
      <c r="Q546" s="121">
        <f t="shared" si="25"/>
        <v>0.12810508581290692</v>
      </c>
      <c r="R546" s="121">
        <f t="shared" si="26"/>
        <v>1.2633478981741639</v>
      </c>
    </row>
    <row r="547" spans="14:18">
      <c r="N547" s="103"/>
      <c r="O547" s="103">
        <v>5.3999999999999999E-2</v>
      </c>
      <c r="P547" s="103">
        <f t="shared" si="24"/>
        <v>0.1373601324438363</v>
      </c>
      <c r="Q547" s="121">
        <f t="shared" si="25"/>
        <v>0.12806466152876997</v>
      </c>
      <c r="R547" s="121">
        <f t="shared" si="26"/>
        <v>1.263130654383716</v>
      </c>
    </row>
    <row r="548" spans="14:18">
      <c r="N548" s="103"/>
      <c r="O548" s="103">
        <v>5.4100000000000002E-2</v>
      </c>
      <c r="P548" s="103">
        <f t="shared" si="24"/>
        <v>0.13743727360631017</v>
      </c>
      <c r="Q548" s="121">
        <f t="shared" si="25"/>
        <v>0.12802443886159123</v>
      </c>
      <c r="R548" s="121">
        <f t="shared" si="26"/>
        <v>1.2629139330823036</v>
      </c>
    </row>
    <row r="549" spans="14:18">
      <c r="N549" s="103"/>
      <c r="O549" s="103">
        <v>5.4199999999999998E-2</v>
      </c>
      <c r="P549" s="103">
        <f t="shared" si="24"/>
        <v>0.13751438147002501</v>
      </c>
      <c r="Q549" s="121">
        <f t="shared" si="25"/>
        <v>0.12798441680580203</v>
      </c>
      <c r="R549" s="121">
        <f t="shared" si="26"/>
        <v>1.2626977320606017</v>
      </c>
    </row>
    <row r="550" spans="14:18">
      <c r="N550" s="103"/>
      <c r="O550" s="103">
        <v>5.4300000000000001E-2</v>
      </c>
      <c r="P550" s="103">
        <f t="shared" si="24"/>
        <v>0.13759145599190636</v>
      </c>
      <c r="Q550" s="121">
        <f t="shared" si="25"/>
        <v>0.12794459436084879</v>
      </c>
      <c r="R550" s="121">
        <f t="shared" si="26"/>
        <v>1.2624820491226847</v>
      </c>
    </row>
    <row r="551" spans="14:18">
      <c r="N551" s="103"/>
      <c r="O551" s="103">
        <v>5.4399999999999997E-2</v>
      </c>
      <c r="P551" s="103">
        <f t="shared" si="24"/>
        <v>0.13766849712792328</v>
      </c>
      <c r="Q551" s="121">
        <f t="shared" si="25"/>
        <v>0.12790497053116837</v>
      </c>
      <c r="R551" s="121">
        <f t="shared" si="26"/>
        <v>1.2622668820859202</v>
      </c>
    </row>
    <row r="552" spans="14:18">
      <c r="N552" s="103"/>
      <c r="O552" s="103">
        <v>5.45E-2</v>
      </c>
      <c r="P552" s="103">
        <f t="shared" si="24"/>
        <v>0.13774550483310577</v>
      </c>
      <c r="Q552" s="121">
        <f t="shared" si="25"/>
        <v>0.12786554432616293</v>
      </c>
      <c r="R552" s="121">
        <f t="shared" si="26"/>
        <v>1.262052228780864</v>
      </c>
    </row>
    <row r="553" spans="14:18">
      <c r="N553" s="103"/>
      <c r="O553" s="103">
        <v>5.4600000000000003E-2</v>
      </c>
      <c r="P553" s="103">
        <f t="shared" si="24"/>
        <v>0.13782247906156347</v>
      </c>
      <c r="Q553" s="121">
        <f t="shared" si="25"/>
        <v>0.12782631476017531</v>
      </c>
      <c r="R553" s="121">
        <f t="shared" si="26"/>
        <v>1.2618380870511561</v>
      </c>
    </row>
    <row r="554" spans="14:18">
      <c r="N554" s="103"/>
      <c r="O554" s="103">
        <v>5.4699999999999999E-2</v>
      </c>
      <c r="P554" s="103">
        <f t="shared" si="24"/>
        <v>0.13789941976650255</v>
      </c>
      <c r="Q554" s="121">
        <f t="shared" si="25"/>
        <v>0.1277872808524643</v>
      </c>
      <c r="R554" s="121">
        <f t="shared" si="26"/>
        <v>1.2616244547534188</v>
      </c>
    </row>
    <row r="555" spans="14:18">
      <c r="N555" s="103"/>
      <c r="O555" s="103">
        <v>5.4800000000000001E-2</v>
      </c>
      <c r="P555" s="103">
        <f t="shared" si="24"/>
        <v>0.13797632690024375</v>
      </c>
      <c r="Q555" s="121">
        <f t="shared" si="25"/>
        <v>0.12774844162718021</v>
      </c>
      <c r="R555" s="121">
        <f t="shared" si="26"/>
        <v>1.2614113297571525</v>
      </c>
    </row>
    <row r="556" spans="14:18">
      <c r="N556" s="103"/>
      <c r="O556" s="103">
        <v>5.4899999999999997E-2</v>
      </c>
      <c r="P556" s="103">
        <f t="shared" si="24"/>
        <v>0.13805320041423982</v>
      </c>
      <c r="Q556" s="121">
        <f t="shared" si="25"/>
        <v>0.12770979611334035</v>
      </c>
      <c r="R556" s="121">
        <f t="shared" si="26"/>
        <v>1.2611987099446398</v>
      </c>
    </row>
    <row r="557" spans="14:18">
      <c r="N557" s="103"/>
      <c r="O557" s="103">
        <v>5.5E-2</v>
      </c>
      <c r="P557" s="103">
        <f t="shared" si="24"/>
        <v>0.13813004025909234</v>
      </c>
      <c r="Q557" s="121">
        <f t="shared" si="25"/>
        <v>0.1276713433448049</v>
      </c>
      <c r="R557" s="121">
        <f t="shared" si="26"/>
        <v>1.2609865932108399</v>
      </c>
    </row>
    <row r="558" spans="14:18">
      <c r="N558" s="103"/>
      <c r="O558" s="103">
        <v>5.5100000000000003E-2</v>
      </c>
      <c r="P558" s="103">
        <f t="shared" si="24"/>
        <v>0.13820684638456884</v>
      </c>
      <c r="Q558" s="121">
        <f t="shared" si="25"/>
        <v>0.12763308236025261</v>
      </c>
      <c r="R558" s="121">
        <f t="shared" si="26"/>
        <v>1.2607749774632944</v>
      </c>
    </row>
    <row r="559" spans="14:18">
      <c r="N559" s="103"/>
      <c r="O559" s="103">
        <v>5.5199999999999999E-2</v>
      </c>
      <c r="P559" s="103">
        <f t="shared" si="24"/>
        <v>0.13828361873961975</v>
      </c>
      <c r="Q559" s="121">
        <f t="shared" si="25"/>
        <v>0.12759501220315689</v>
      </c>
      <c r="R559" s="121">
        <f t="shared" si="26"/>
        <v>1.2605638606220255</v>
      </c>
    </row>
    <row r="560" spans="14:18">
      <c r="N560" s="103"/>
      <c r="O560" s="103">
        <v>5.5300000000000002E-2</v>
      </c>
      <c r="P560" s="103">
        <f t="shared" si="24"/>
        <v>0.1383603572723941</v>
      </c>
      <c r="Q560" s="121">
        <f t="shared" si="25"/>
        <v>0.1275571319217618</v>
      </c>
      <c r="R560" s="121">
        <f t="shared" si="26"/>
        <v>1.2603532406194442</v>
      </c>
    </row>
    <row r="561" spans="14:18">
      <c r="N561" s="103"/>
      <c r="O561" s="103">
        <v>5.5399999999999998E-2</v>
      </c>
      <c r="P561" s="103">
        <f t="shared" si="24"/>
        <v>0.13843706193025668</v>
      </c>
      <c r="Q561" s="121">
        <f t="shared" si="25"/>
        <v>0.12751944056905837</v>
      </c>
      <c r="R561" s="121">
        <f t="shared" si="26"/>
        <v>1.2601431154002469</v>
      </c>
    </row>
    <row r="562" spans="14:18">
      <c r="N562" s="103"/>
      <c r="O562" s="103">
        <v>5.5500000000000001E-2</v>
      </c>
      <c r="P562" s="103">
        <f t="shared" si="24"/>
        <v>0.13851373265980377</v>
      </c>
      <c r="Q562" s="121">
        <f t="shared" si="25"/>
        <v>0.1274819372027608</v>
      </c>
      <c r="R562" s="121">
        <f t="shared" si="26"/>
        <v>1.2599334829213285</v>
      </c>
    </row>
    <row r="563" spans="14:18">
      <c r="N563" s="103"/>
      <c r="O563" s="103">
        <v>5.5599999999999997E-2</v>
      </c>
      <c r="P563" s="103">
        <f t="shared" si="24"/>
        <v>0.13859036940687897</v>
      </c>
      <c r="Q563" s="121">
        <f t="shared" si="25"/>
        <v>0.12744462088528299</v>
      </c>
      <c r="R563" s="121">
        <f t="shared" si="26"/>
        <v>1.2597243411516812</v>
      </c>
    </row>
    <row r="564" spans="14:18">
      <c r="N564" s="103"/>
      <c r="O564" s="103">
        <v>5.57E-2</v>
      </c>
      <c r="P564" s="103">
        <f t="shared" si="24"/>
        <v>0.13866697211658896</v>
      </c>
      <c r="Q564" s="121">
        <f t="shared" si="25"/>
        <v>0.12740749068371504</v>
      </c>
      <c r="R564" s="121">
        <f t="shared" si="26"/>
        <v>1.2595156880723057</v>
      </c>
    </row>
    <row r="565" spans="14:18">
      <c r="N565" s="103"/>
      <c r="O565" s="103">
        <v>5.5800000000000002E-2</v>
      </c>
      <c r="P565" s="103">
        <f t="shared" si="24"/>
        <v>0.13874354073331938</v>
      </c>
      <c r="Q565" s="121">
        <f t="shared" si="25"/>
        <v>0.12737054566979999</v>
      </c>
      <c r="R565" s="121">
        <f t="shared" si="26"/>
        <v>1.2593075216761169</v>
      </c>
    </row>
    <row r="566" spans="14:18">
      <c r="N566" s="103"/>
      <c r="O566" s="103">
        <v>5.5899999999999998E-2</v>
      </c>
      <c r="P566" s="103">
        <f t="shared" si="24"/>
        <v>0.13882007520074946</v>
      </c>
      <c r="Q566" s="121">
        <f t="shared" si="25"/>
        <v>0.1273337849199106</v>
      </c>
      <c r="R566" s="121">
        <f t="shared" si="26"/>
        <v>1.2590998399678521</v>
      </c>
    </row>
    <row r="567" spans="14:18">
      <c r="N567" s="103"/>
      <c r="O567" s="103">
        <v>5.6000000000000001E-2</v>
      </c>
      <c r="P567" s="103">
        <f t="shared" si="24"/>
        <v>0.13889657546186773</v>
      </c>
      <c r="Q567" s="121">
        <f t="shared" si="25"/>
        <v>0.12729720751502616</v>
      </c>
      <c r="R567" s="121">
        <f t="shared" si="26"/>
        <v>1.2588926409639818</v>
      </c>
    </row>
    <row r="568" spans="14:18">
      <c r="N568" s="103"/>
      <c r="O568" s="103">
        <v>5.6099999999999997E-2</v>
      </c>
      <c r="P568" s="103">
        <f t="shared" si="24"/>
        <v>0.13897304145898659</v>
      </c>
      <c r="Q568" s="121">
        <f t="shared" si="25"/>
        <v>0.12726081254070964</v>
      </c>
      <c r="R568" s="121">
        <f t="shared" si="26"/>
        <v>1.2586859226926177</v>
      </c>
    </row>
    <row r="569" spans="14:18">
      <c r="N569" s="103"/>
      <c r="O569" s="103">
        <v>5.62E-2</v>
      </c>
      <c r="P569" s="103">
        <f t="shared" si="24"/>
        <v>0.13904947313375765</v>
      </c>
      <c r="Q569" s="121">
        <f t="shared" si="25"/>
        <v>0.12722459908708483</v>
      </c>
      <c r="R569" s="121">
        <f t="shared" si="26"/>
        <v>1.258479683193426</v>
      </c>
    </row>
    <row r="570" spans="14:18">
      <c r="N570" s="103"/>
      <c r="O570" s="103">
        <v>5.6300000000000003E-2</v>
      </c>
      <c r="P570" s="103">
        <f t="shared" si="24"/>
        <v>0.13912587042718549</v>
      </c>
      <c r="Q570" s="121">
        <f t="shared" si="25"/>
        <v>0.12718856624881344</v>
      </c>
      <c r="R570" s="121">
        <f t="shared" si="26"/>
        <v>1.2582739205175382</v>
      </c>
    </row>
    <row r="571" spans="14:18">
      <c r="N571" s="103"/>
      <c r="O571" s="103">
        <v>5.6399999999999999E-2</v>
      </c>
      <c r="P571" s="103">
        <f t="shared" si="24"/>
        <v>0.13920223327964257</v>
      </c>
      <c r="Q571" s="121">
        <f t="shared" si="25"/>
        <v>0.12715271312507273</v>
      </c>
      <c r="R571" s="121">
        <f t="shared" si="26"/>
        <v>1.2580686327274628</v>
      </c>
    </row>
    <row r="572" spans="14:18">
      <c r="N572" s="103"/>
      <c r="O572" s="103">
        <v>5.6500000000000002E-2</v>
      </c>
      <c r="P572" s="103">
        <f t="shared" si="24"/>
        <v>0.13927856163088351</v>
      </c>
      <c r="Q572" s="121">
        <f t="shared" si="25"/>
        <v>0.12711703881953265</v>
      </c>
      <c r="R572" s="121">
        <f t="shared" si="26"/>
        <v>1.2578638178970003</v>
      </c>
    </row>
    <row r="573" spans="14:18">
      <c r="N573" s="103"/>
      <c r="O573" s="103">
        <v>5.6599999999999998E-2</v>
      </c>
      <c r="P573" s="103">
        <f t="shared" si="24"/>
        <v>0.13935485542005913</v>
      </c>
      <c r="Q573" s="121">
        <f t="shared" si="25"/>
        <v>0.12708154244033373</v>
      </c>
      <c r="R573" s="121">
        <f t="shared" si="26"/>
        <v>1.2576594741111573</v>
      </c>
    </row>
    <row r="574" spans="14:18">
      <c r="N574" s="103"/>
      <c r="O574" s="103">
        <v>5.67E-2</v>
      </c>
      <c r="P574" s="103">
        <f t="shared" si="24"/>
        <v>0.13943111458572938</v>
      </c>
      <c r="Q574" s="121">
        <f t="shared" si="25"/>
        <v>0.12704622310006466</v>
      </c>
      <c r="R574" s="121">
        <f t="shared" si="26"/>
        <v>1.2574555994660608</v>
      </c>
    </row>
    <row r="575" spans="14:18">
      <c r="N575" s="103"/>
      <c r="O575" s="103">
        <v>5.6800000000000003E-2</v>
      </c>
      <c r="P575" s="103">
        <f t="shared" si="24"/>
        <v>0.1395073390658787</v>
      </c>
      <c r="Q575" s="121">
        <f t="shared" si="25"/>
        <v>0.12701107991574009</v>
      </c>
      <c r="R575" s="121">
        <f t="shared" si="26"/>
        <v>1.2572521920688748</v>
      </c>
    </row>
    <row r="576" spans="14:18">
      <c r="N576" s="103"/>
      <c r="O576" s="103">
        <v>5.6899999999999999E-2</v>
      </c>
      <c r="P576" s="103">
        <f t="shared" si="24"/>
        <v>0.13958352879792832</v>
      </c>
      <c r="Q576" s="121">
        <f t="shared" si="25"/>
        <v>0.12697611200877856</v>
      </c>
      <c r="R576" s="121">
        <f t="shared" si="26"/>
        <v>1.2570492500377166</v>
      </c>
    </row>
    <row r="577" spans="14:18">
      <c r="N577" s="103"/>
      <c r="O577" s="103">
        <v>5.7000000000000002E-2</v>
      </c>
      <c r="P577" s="103">
        <f t="shared" si="24"/>
        <v>0.13965968371875015</v>
      </c>
      <c r="Q577" s="121">
        <f t="shared" si="25"/>
        <v>0.12694131850498061</v>
      </c>
      <c r="R577" s="121">
        <f t="shared" si="26"/>
        <v>1.256846771501575</v>
      </c>
    </row>
    <row r="578" spans="14:18">
      <c r="N578" s="103"/>
      <c r="O578" s="103">
        <v>5.7099999999999998E-2</v>
      </c>
      <c r="P578" s="103">
        <f t="shared" si="24"/>
        <v>0.13973580376467931</v>
      </c>
      <c r="Q578" s="121">
        <f t="shared" si="25"/>
        <v>0.12690669853450681</v>
      </c>
      <c r="R578" s="121">
        <f t="shared" si="26"/>
        <v>1.2566447546002264</v>
      </c>
    </row>
    <row r="579" spans="14:18">
      <c r="N579" s="103"/>
      <c r="O579" s="103">
        <v>5.7200000000000001E-2</v>
      </c>
      <c r="P579" s="103">
        <f t="shared" si="24"/>
        <v>0.13981188887152804</v>
      </c>
      <c r="Q579" s="121">
        <f t="shared" si="25"/>
        <v>0.12687225123185608</v>
      </c>
      <c r="R579" s="121">
        <f t="shared" si="26"/>
        <v>1.2564431974841574</v>
      </c>
    </row>
    <row r="580" spans="14:18">
      <c r="N580" s="103"/>
      <c r="O580" s="103">
        <v>5.7299999999999997E-2</v>
      </c>
      <c r="P580" s="103">
        <f t="shared" si="24"/>
        <v>0.13988793897459764</v>
      </c>
      <c r="Q580" s="121">
        <f t="shared" si="25"/>
        <v>0.12683797573584407</v>
      </c>
      <c r="R580" s="121">
        <f t="shared" si="26"/>
        <v>1.2562420983144809</v>
      </c>
    </row>
    <row r="581" spans="14:18">
      <c r="N581" s="103"/>
      <c r="O581" s="103">
        <v>5.74E-2</v>
      </c>
      <c r="P581" s="103">
        <f t="shared" si="24"/>
        <v>0.13996395400869277</v>
      </c>
      <c r="Q581" s="121">
        <f t="shared" si="25"/>
        <v>0.12680387118958161</v>
      </c>
      <c r="R581" s="121">
        <f t="shared" si="26"/>
        <v>1.2560414552628592</v>
      </c>
    </row>
    <row r="582" spans="14:18">
      <c r="N582" s="103"/>
      <c r="O582" s="103">
        <v>5.7500000000000002E-2</v>
      </c>
      <c r="P582" s="103">
        <f t="shared" si="24"/>
        <v>0.14003993390813152</v>
      </c>
      <c r="Q582" s="121">
        <f t="shared" si="25"/>
        <v>0.12676993674045328</v>
      </c>
      <c r="R582" s="121">
        <f t="shared" si="26"/>
        <v>1.2558412665114229</v>
      </c>
    </row>
    <row r="583" spans="14:18">
      <c r="N583" s="103"/>
      <c r="O583" s="103">
        <v>5.7599999999999998E-2</v>
      </c>
      <c r="P583" s="103">
        <f t="shared" si="24"/>
        <v>0.14011587860675981</v>
      </c>
      <c r="Q583" s="121">
        <f t="shared" si="25"/>
        <v>0.12673617154009606</v>
      </c>
      <c r="R583" s="121">
        <f t="shared" si="26"/>
        <v>1.2556415302526953</v>
      </c>
    </row>
    <row r="584" spans="14:18">
      <c r="N584" s="103"/>
      <c r="O584" s="103">
        <v>5.7700000000000001E-2</v>
      </c>
      <c r="P584" s="103">
        <f t="shared" si="24"/>
        <v>0.1401917880379632</v>
      </c>
      <c r="Q584" s="121">
        <f t="shared" si="25"/>
        <v>0.12670257474437815</v>
      </c>
      <c r="R584" s="121">
        <f t="shared" si="26"/>
        <v>1.2554422446895128</v>
      </c>
    </row>
    <row r="585" spans="14:18">
      <c r="N585" s="103"/>
      <c r="O585" s="103">
        <v>5.7799999999999997E-2</v>
      </c>
      <c r="P585" s="103">
        <f t="shared" ref="P585:P648" si="27">($O$3*NORMSDIST((1-Q585)^-0.5*NORMSINV(O585)+(Q585/(1-Q585))^0.5*NORMSINV(0.999))-O585*$O$3)*R585</f>
        <v>0.14026766213467831</v>
      </c>
      <c r="Q585" s="121">
        <f t="shared" ref="Q585:Q648" si="28">0.12*(1-EXP(-50*O585))/(1-EXP(-50))+0.24*(1-(1-EXP(-50*O585))/(1-EXP(-50)))</f>
        <v>0.12666914551337796</v>
      </c>
      <c r="R585" s="121">
        <f t="shared" ref="R585:R648" si="29">(1-1.5*(0.11852-0.05478*LN(O585))^2)^(-1)*(1+($O$4-2.5)*(0.11852-0.05478*LN(O585))^2)</f>
        <v>1.2552434080349499</v>
      </c>
    </row>
    <row r="586" spans="14:18">
      <c r="N586" s="103"/>
      <c r="O586" s="103">
        <v>5.79E-2</v>
      </c>
      <c r="P586" s="103">
        <f t="shared" si="27"/>
        <v>0.14034350082940517</v>
      </c>
      <c r="Q586" s="121">
        <f t="shared" si="28"/>
        <v>0.12663588301136297</v>
      </c>
      <c r="R586" s="121">
        <f t="shared" si="29"/>
        <v>1.2550450185122428</v>
      </c>
    </row>
    <row r="587" spans="14:18">
      <c r="N587" s="103"/>
      <c r="O587" s="103">
        <v>5.8000000000000003E-2</v>
      </c>
      <c r="P587" s="103">
        <f t="shared" si="27"/>
        <v>0.14041930405421918</v>
      </c>
      <c r="Q587" s="121">
        <f t="shared" si="28"/>
        <v>0.12660278640676886</v>
      </c>
      <c r="R587" s="121">
        <f t="shared" si="29"/>
        <v>1.2548470743547131</v>
      </c>
    </row>
    <row r="588" spans="14:18">
      <c r="N588" s="103"/>
      <c r="O588" s="103">
        <v>5.8099999999999999E-2</v>
      </c>
      <c r="P588" s="103">
        <f t="shared" si="27"/>
        <v>0.14049507174078205</v>
      </c>
      <c r="Q588" s="121">
        <f t="shared" si="28"/>
        <v>0.12656985487217884</v>
      </c>
      <c r="R588" s="121">
        <f t="shared" si="29"/>
        <v>1.2546495738056942</v>
      </c>
    </row>
    <row r="589" spans="14:18">
      <c r="N589" s="103"/>
      <c r="O589" s="103">
        <v>5.8200000000000002E-2</v>
      </c>
      <c r="P589" s="103">
        <f t="shared" si="27"/>
        <v>0.14057080382035431</v>
      </c>
      <c r="Q589" s="121">
        <f t="shared" si="28"/>
        <v>0.12653708758430277</v>
      </c>
      <c r="R589" s="121">
        <f t="shared" si="29"/>
        <v>1.2544525151184587</v>
      </c>
    </row>
    <row r="590" spans="14:18">
      <c r="N590" s="103"/>
      <c r="O590" s="103">
        <v>5.8299999999999998E-2</v>
      </c>
      <c r="P590" s="103">
        <f t="shared" si="27"/>
        <v>0.14064650022380557</v>
      </c>
      <c r="Q590" s="121">
        <f t="shared" si="28"/>
        <v>0.12650448372395681</v>
      </c>
      <c r="R590" s="121">
        <f t="shared" si="29"/>
        <v>1.2542558965561421</v>
      </c>
    </row>
    <row r="591" spans="14:18">
      <c r="N591" s="103"/>
      <c r="O591" s="103">
        <v>5.8400000000000001E-2</v>
      </c>
      <c r="P591" s="103">
        <f t="shared" si="27"/>
        <v>0.14072216088162645</v>
      </c>
      <c r="Q591" s="121">
        <f t="shared" si="28"/>
        <v>0.12647204247604271</v>
      </c>
      <c r="R591" s="121">
        <f t="shared" si="29"/>
        <v>1.2540597163916729</v>
      </c>
    </row>
    <row r="592" spans="14:18">
      <c r="N592" s="103"/>
      <c r="O592" s="103">
        <v>5.8500000000000003E-2</v>
      </c>
      <c r="P592" s="103">
        <f t="shared" si="27"/>
        <v>0.14079778572393897</v>
      </c>
      <c r="Q592" s="121">
        <f t="shared" si="28"/>
        <v>0.12643976302952761</v>
      </c>
      <c r="R592" s="121">
        <f t="shared" si="29"/>
        <v>1.2538639729076997</v>
      </c>
    </row>
    <row r="593" spans="14:18">
      <c r="N593" s="103"/>
      <c r="O593" s="103">
        <v>5.8599999999999999E-2</v>
      </c>
      <c r="P593" s="103">
        <f t="shared" si="27"/>
        <v>0.14087337468050809</v>
      </c>
      <c r="Q593" s="121">
        <f t="shared" si="28"/>
        <v>0.12640764457742365</v>
      </c>
      <c r="R593" s="121">
        <f t="shared" si="29"/>
        <v>1.2536686643965194</v>
      </c>
    </row>
    <row r="594" spans="14:18">
      <c r="N594" s="103"/>
      <c r="O594" s="103">
        <v>5.8700000000000002E-2</v>
      </c>
      <c r="P594" s="103">
        <f t="shared" si="27"/>
        <v>0.14094892768075235</v>
      </c>
      <c r="Q594" s="121">
        <f t="shared" si="28"/>
        <v>0.12637568631676785</v>
      </c>
      <c r="R594" s="121">
        <f t="shared" si="29"/>
        <v>1.2534737891600076</v>
      </c>
    </row>
    <row r="595" spans="14:18">
      <c r="N595" s="103"/>
      <c r="O595" s="103">
        <v>5.8799999999999998E-2</v>
      </c>
      <c r="P595" s="103">
        <f t="shared" si="27"/>
        <v>0.14102444465375374</v>
      </c>
      <c r="Q595" s="121">
        <f t="shared" si="28"/>
        <v>0.12634388744860203</v>
      </c>
      <c r="R595" s="121">
        <f t="shared" si="29"/>
        <v>1.2532793455095488</v>
      </c>
    </row>
    <row r="596" spans="14:18">
      <c r="N596" s="103"/>
      <c r="O596" s="103">
        <v>5.8900000000000001E-2</v>
      </c>
      <c r="P596" s="103">
        <f t="shared" si="27"/>
        <v>0.14109992552826903</v>
      </c>
      <c r="Q596" s="121">
        <f t="shared" si="28"/>
        <v>0.12631224717795286</v>
      </c>
      <c r="R596" s="121">
        <f t="shared" si="29"/>
        <v>1.2530853317659656</v>
      </c>
    </row>
    <row r="597" spans="14:18">
      <c r="N597" s="103"/>
      <c r="O597" s="103">
        <v>5.8999999999999997E-2</v>
      </c>
      <c r="P597" s="103">
        <f t="shared" si="27"/>
        <v>0.14117537023273999</v>
      </c>
      <c r="Q597" s="121">
        <f t="shared" si="28"/>
        <v>0.12628076471381189</v>
      </c>
      <c r="R597" s="121">
        <f t="shared" si="29"/>
        <v>1.2528917462594515</v>
      </c>
    </row>
    <row r="598" spans="14:18">
      <c r="N598" s="103"/>
      <c r="O598" s="103">
        <v>5.91E-2</v>
      </c>
      <c r="P598" s="103">
        <f t="shared" si="27"/>
        <v>0.1412507786953032</v>
      </c>
      <c r="Q598" s="121">
        <f t="shared" si="28"/>
        <v>0.12624943926911589</v>
      </c>
      <c r="R598" s="121">
        <f t="shared" si="29"/>
        <v>1.2526985873295018</v>
      </c>
    </row>
    <row r="599" spans="14:18">
      <c r="N599" s="103"/>
      <c r="O599" s="103">
        <v>5.9200000000000003E-2</v>
      </c>
      <c r="P599" s="103">
        <f t="shared" si="27"/>
        <v>0.14132615084380054</v>
      </c>
      <c r="Q599" s="121">
        <f t="shared" si="28"/>
        <v>0.12621827006072708</v>
      </c>
      <c r="R599" s="121">
        <f t="shared" si="29"/>
        <v>1.2525058533248474</v>
      </c>
    </row>
    <row r="600" spans="14:18">
      <c r="N600" s="103"/>
      <c r="O600" s="103">
        <v>5.9299999999999999E-2</v>
      </c>
      <c r="P600" s="103">
        <f t="shared" si="27"/>
        <v>0.14140148660578869</v>
      </c>
      <c r="Q600" s="121">
        <f t="shared" si="28"/>
        <v>0.12618725630941369</v>
      </c>
      <c r="R600" s="121">
        <f t="shared" si="29"/>
        <v>1.2523135426033856</v>
      </c>
    </row>
    <row r="601" spans="14:18">
      <c r="N601" s="103"/>
      <c r="O601" s="103">
        <v>5.9400000000000001E-2</v>
      </c>
      <c r="P601" s="103">
        <f t="shared" si="27"/>
        <v>0.14147678590854917</v>
      </c>
      <c r="Q601" s="121">
        <f t="shared" si="28"/>
        <v>0.1261563972398303</v>
      </c>
      <c r="R601" s="121">
        <f t="shared" si="29"/>
        <v>1.2521216535321167</v>
      </c>
    </row>
    <row r="602" spans="14:18">
      <c r="N602" s="103"/>
      <c r="O602" s="103">
        <v>5.9499999999999997E-2</v>
      </c>
      <c r="P602" s="103">
        <f t="shared" si="27"/>
        <v>0.14155204867909868</v>
      </c>
      <c r="Q602" s="121">
        <f t="shared" si="28"/>
        <v>0.12612569208049854</v>
      </c>
      <c r="R602" s="121">
        <f t="shared" si="29"/>
        <v>1.251930184487076</v>
      </c>
    </row>
    <row r="603" spans="14:18">
      <c r="N603" s="103"/>
      <c r="O603" s="103">
        <v>5.96E-2</v>
      </c>
      <c r="P603" s="103">
        <f t="shared" si="27"/>
        <v>0.14162727484419724</v>
      </c>
      <c r="Q603" s="121">
        <f t="shared" si="28"/>
        <v>0.12609514006378783</v>
      </c>
      <c r="R603" s="121">
        <f t="shared" si="29"/>
        <v>1.2517391338532697</v>
      </c>
    </row>
    <row r="604" spans="14:18">
      <c r="N604" s="103"/>
      <c r="O604" s="103">
        <v>5.9700000000000003E-2</v>
      </c>
      <c r="P604" s="103">
        <f t="shared" si="27"/>
        <v>0.14170246433035913</v>
      </c>
      <c r="Q604" s="121">
        <f t="shared" si="28"/>
        <v>0.12606474042589616</v>
      </c>
      <c r="R604" s="121">
        <f t="shared" si="29"/>
        <v>1.2515485000246107</v>
      </c>
    </row>
    <row r="605" spans="14:18">
      <c r="N605" s="103"/>
      <c r="O605" s="103">
        <v>5.9799999999999999E-2</v>
      </c>
      <c r="P605" s="103">
        <f t="shared" si="27"/>
        <v>0.14177761706386102</v>
      </c>
      <c r="Q605" s="121">
        <f t="shared" si="28"/>
        <v>0.12603449240683104</v>
      </c>
      <c r="R605" s="121">
        <f t="shared" si="29"/>
        <v>1.2513582814038531</v>
      </c>
    </row>
    <row r="606" spans="14:18">
      <c r="N606" s="103"/>
      <c r="O606" s="103">
        <v>5.9900000000000002E-2</v>
      </c>
      <c r="P606" s="103">
        <f t="shared" si="27"/>
        <v>0.14185273297075163</v>
      </c>
      <c r="Q606" s="121">
        <f t="shared" si="28"/>
        <v>0.12600439525039034</v>
      </c>
      <c r="R606" s="121">
        <f t="shared" si="29"/>
        <v>1.2511684764025308</v>
      </c>
    </row>
    <row r="607" spans="14:18">
      <c r="N607" s="103"/>
      <c r="O607" s="103">
        <v>0.06</v>
      </c>
      <c r="P607" s="103">
        <f t="shared" si="27"/>
        <v>0.14192781197686127</v>
      </c>
      <c r="Q607" s="121">
        <f t="shared" si="28"/>
        <v>0.12597444820414366</v>
      </c>
      <c r="R607" s="121">
        <f t="shared" si="29"/>
        <v>1.2509790834408934</v>
      </c>
    </row>
    <row r="608" spans="14:18">
      <c r="N608" s="103"/>
      <c r="O608" s="103">
        <v>6.0100000000000001E-2</v>
      </c>
      <c r="P608" s="103">
        <f t="shared" si="27"/>
        <v>0.14200285400780996</v>
      </c>
      <c r="Q608" s="121">
        <f t="shared" si="28"/>
        <v>0.12594465051941325</v>
      </c>
      <c r="R608" s="121">
        <f t="shared" si="29"/>
        <v>1.2507901009478446</v>
      </c>
    </row>
    <row r="609" spans="14:18">
      <c r="N609" s="103"/>
      <c r="O609" s="103">
        <v>6.0199999999999997E-2</v>
      </c>
      <c r="P609" s="103">
        <f t="shared" si="27"/>
        <v>0.1420778589890167</v>
      </c>
      <c r="Q609" s="121">
        <f t="shared" si="28"/>
        <v>0.12591500145125545</v>
      </c>
      <c r="R609" s="121">
        <f t="shared" si="29"/>
        <v>1.250601527360879</v>
      </c>
    </row>
    <row r="610" spans="14:18">
      <c r="N610" s="103"/>
      <c r="O610" s="103">
        <v>6.0299999999999999E-2</v>
      </c>
      <c r="P610" s="103">
        <f t="shared" si="27"/>
        <v>0.14215282684570849</v>
      </c>
      <c r="Q610" s="121">
        <f t="shared" si="28"/>
        <v>0.125885500258442</v>
      </c>
      <c r="R610" s="121">
        <f t="shared" si="29"/>
        <v>1.2504133611260233</v>
      </c>
    </row>
    <row r="611" spans="14:18">
      <c r="N611" s="103"/>
      <c r="O611" s="103">
        <v>6.0400000000000002E-2</v>
      </c>
      <c r="P611" s="103">
        <f t="shared" si="27"/>
        <v>0.14222775750292796</v>
      </c>
      <c r="Q611" s="121">
        <f t="shared" si="28"/>
        <v>0.12585614620344154</v>
      </c>
      <c r="R611" s="121">
        <f t="shared" si="29"/>
        <v>1.2502256006977737</v>
      </c>
    </row>
    <row r="612" spans="14:18">
      <c r="N612" s="103"/>
      <c r="O612" s="103">
        <v>6.0499999999999998E-2</v>
      </c>
      <c r="P612" s="103">
        <f t="shared" si="27"/>
        <v>0.14230265088554292</v>
      </c>
      <c r="Q612" s="121">
        <f t="shared" si="28"/>
        <v>0.12582693855240118</v>
      </c>
      <c r="R612" s="121">
        <f t="shared" si="29"/>
        <v>1.2500382445390366</v>
      </c>
    </row>
    <row r="613" spans="14:18">
      <c r="N613" s="103"/>
      <c r="O613" s="103">
        <v>6.0600000000000001E-2</v>
      </c>
      <c r="P613" s="103">
        <f t="shared" si="27"/>
        <v>0.1423775069182539</v>
      </c>
      <c r="Q613" s="121">
        <f t="shared" si="28"/>
        <v>0.12579787657512811</v>
      </c>
      <c r="R613" s="121">
        <f t="shared" si="29"/>
        <v>1.2498512911210684</v>
      </c>
    </row>
    <row r="614" spans="14:18">
      <c r="N614" s="103"/>
      <c r="O614" s="103">
        <v>6.0699999999999997E-2</v>
      </c>
      <c r="P614" s="103">
        <f t="shared" si="27"/>
        <v>0.14245232552560344</v>
      </c>
      <c r="Q614" s="121">
        <f t="shared" si="28"/>
        <v>0.12576895954507142</v>
      </c>
      <c r="R614" s="121">
        <f t="shared" si="29"/>
        <v>1.2496647389234177</v>
      </c>
    </row>
    <row r="615" spans="14:18">
      <c r="N615" s="103"/>
      <c r="O615" s="103">
        <v>6.08E-2</v>
      </c>
      <c r="P615" s="103">
        <f t="shared" si="27"/>
        <v>0.14252710663198259</v>
      </c>
      <c r="Q615" s="121">
        <f t="shared" si="28"/>
        <v>0.12574018673930379</v>
      </c>
      <c r="R615" s="121">
        <f t="shared" si="29"/>
        <v>1.2494785864338649</v>
      </c>
    </row>
    <row r="616" spans="14:18">
      <c r="N616" s="103"/>
      <c r="O616" s="103">
        <v>6.0900000000000003E-2</v>
      </c>
      <c r="P616" s="103">
        <f t="shared" si="27"/>
        <v>0.14260185016164106</v>
      </c>
      <c r="Q616" s="121">
        <f t="shared" si="28"/>
        <v>0.12571155743850362</v>
      </c>
      <c r="R616" s="121">
        <f t="shared" si="29"/>
        <v>1.2492928321483658</v>
      </c>
    </row>
    <row r="617" spans="14:18">
      <c r="N617" s="103"/>
      <c r="O617" s="103">
        <v>6.0999999999999999E-2</v>
      </c>
      <c r="P617" s="103">
        <f t="shared" si="27"/>
        <v>0.14267655603869331</v>
      </c>
      <c r="Q617" s="121">
        <f t="shared" si="28"/>
        <v>0.12568307092693692</v>
      </c>
      <c r="R617" s="121">
        <f t="shared" si="29"/>
        <v>1.2491074745709931</v>
      </c>
    </row>
    <row r="618" spans="14:18">
      <c r="N618" s="103"/>
      <c r="O618" s="103">
        <v>6.1100000000000002E-2</v>
      </c>
      <c r="P618" s="103">
        <f t="shared" si="27"/>
        <v>0.14275122418712721</v>
      </c>
      <c r="Q618" s="121">
        <f t="shared" si="28"/>
        <v>0.12565472649243933</v>
      </c>
      <c r="R618" s="121">
        <f t="shared" si="29"/>
        <v>1.2489225122138796</v>
      </c>
    </row>
    <row r="619" spans="14:18">
      <c r="N619" s="103"/>
      <c r="O619" s="103">
        <v>6.1199999999999997E-2</v>
      </c>
      <c r="P619" s="103">
        <f t="shared" si="27"/>
        <v>0.1428258545308119</v>
      </c>
      <c r="Q619" s="121">
        <f t="shared" si="28"/>
        <v>0.1256265234263986</v>
      </c>
      <c r="R619" s="121">
        <f t="shared" si="29"/>
        <v>1.2487379435971615</v>
      </c>
    </row>
    <row r="620" spans="14:18">
      <c r="N620" s="103"/>
      <c r="O620" s="103">
        <v>6.13E-2</v>
      </c>
      <c r="P620" s="103">
        <f t="shared" si="27"/>
        <v>0.14290044699350482</v>
      </c>
      <c r="Q620" s="121">
        <f t="shared" si="28"/>
        <v>0.12559846102373659</v>
      </c>
      <c r="R620" s="121">
        <f t="shared" si="29"/>
        <v>1.2485537672489233</v>
      </c>
    </row>
    <row r="621" spans="14:18">
      <c r="N621" s="103"/>
      <c r="O621" s="103">
        <v>6.1400000000000003E-2</v>
      </c>
      <c r="P621" s="103">
        <f t="shared" si="27"/>
        <v>0.14297500149885994</v>
      </c>
      <c r="Q621" s="121">
        <f t="shared" si="28"/>
        <v>0.12557053858289174</v>
      </c>
      <c r="R621" s="121">
        <f t="shared" si="29"/>
        <v>1.2483699817051406</v>
      </c>
    </row>
    <row r="622" spans="14:18">
      <c r="N622" s="103"/>
      <c r="O622" s="103">
        <v>6.1499999999999999E-2</v>
      </c>
      <c r="P622" s="103">
        <f t="shared" si="27"/>
        <v>0.14304951797043461</v>
      </c>
      <c r="Q622" s="121">
        <f t="shared" si="28"/>
        <v>0.12554275540580159</v>
      </c>
      <c r="R622" s="121">
        <f t="shared" si="29"/>
        <v>1.2481865855096255</v>
      </c>
    </row>
    <row r="623" spans="14:18">
      <c r="N623" s="103"/>
      <c r="O623" s="103">
        <v>6.1600000000000002E-2</v>
      </c>
      <c r="P623" s="103">
        <f t="shared" si="27"/>
        <v>0.14312399633169692</v>
      </c>
      <c r="Q623" s="121">
        <f t="shared" si="28"/>
        <v>0.1255151107978853</v>
      </c>
      <c r="R623" s="121">
        <f t="shared" si="29"/>
        <v>1.2480035772139737</v>
      </c>
    </row>
    <row r="624" spans="14:18">
      <c r="N624" s="103"/>
      <c r="O624" s="103">
        <v>6.1699999999999998E-2</v>
      </c>
      <c r="P624" s="103">
        <f t="shared" si="27"/>
        <v>0.14319843650603317</v>
      </c>
      <c r="Q624" s="121">
        <f t="shared" si="28"/>
        <v>0.12548760406802617</v>
      </c>
      <c r="R624" s="121">
        <f t="shared" si="29"/>
        <v>1.2478209553775073</v>
      </c>
    </row>
    <row r="625" spans="14:18">
      <c r="N625" s="103"/>
      <c r="O625" s="103">
        <v>6.1800000000000001E-2</v>
      </c>
      <c r="P625" s="103">
        <f t="shared" si="27"/>
        <v>0.14327283841675506</v>
      </c>
      <c r="Q625" s="121">
        <f t="shared" si="28"/>
        <v>0.12546023452855459</v>
      </c>
      <c r="R625" s="121">
        <f t="shared" si="29"/>
        <v>1.2476387185672237</v>
      </c>
    </row>
    <row r="626" spans="14:18">
      <c r="N626" s="103"/>
      <c r="O626" s="103">
        <v>6.1899999999999997E-2</v>
      </c>
      <c r="P626" s="103">
        <f t="shared" si="27"/>
        <v>0.14334720198710618</v>
      </c>
      <c r="Q626" s="121">
        <f t="shared" si="28"/>
        <v>0.12543300149523059</v>
      </c>
      <c r="R626" s="121">
        <f t="shared" si="29"/>
        <v>1.2474568653577407</v>
      </c>
    </row>
    <row r="627" spans="14:18">
      <c r="N627" s="103"/>
      <c r="O627" s="103">
        <v>6.2E-2</v>
      </c>
      <c r="P627" s="103">
        <f t="shared" si="27"/>
        <v>0.14342152714026921</v>
      </c>
      <c r="Q627" s="121">
        <f t="shared" si="28"/>
        <v>0.12540590428722692</v>
      </c>
      <c r="R627" s="121">
        <f t="shared" si="29"/>
        <v>1.2472753943312451</v>
      </c>
    </row>
    <row r="628" spans="14:18">
      <c r="N628" s="103"/>
      <c r="O628" s="103">
        <v>6.2100000000000002E-2</v>
      </c>
      <c r="P628" s="103">
        <f t="shared" si="27"/>
        <v>0.14349581379937321</v>
      </c>
      <c r="Q628" s="121">
        <f t="shared" si="28"/>
        <v>0.12537894222711202</v>
      </c>
      <c r="R628" s="121">
        <f t="shared" si="29"/>
        <v>1.2470943040774394</v>
      </c>
    </row>
    <row r="629" spans="14:18">
      <c r="N629" s="103"/>
      <c r="O629" s="103">
        <v>6.2199999999999998E-2</v>
      </c>
      <c r="P629" s="103">
        <f t="shared" si="27"/>
        <v>0.14357006188749932</v>
      </c>
      <c r="Q629" s="121">
        <f t="shared" si="28"/>
        <v>0.12535211464083293</v>
      </c>
      <c r="R629" s="121">
        <f t="shared" si="29"/>
        <v>1.2469135931934892</v>
      </c>
    </row>
    <row r="630" spans="14:18">
      <c r="N630" s="103"/>
      <c r="O630" s="103">
        <v>6.2300000000000001E-2</v>
      </c>
      <c r="P630" s="103">
        <f t="shared" si="27"/>
        <v>0.14364427132768831</v>
      </c>
      <c r="Q630" s="121">
        <f t="shared" si="28"/>
        <v>0.12532542085769863</v>
      </c>
      <c r="R630" s="121">
        <f t="shared" si="29"/>
        <v>1.2467332602839738</v>
      </c>
    </row>
    <row r="631" spans="14:18">
      <c r="N631" s="103"/>
      <c r="O631" s="103">
        <v>6.2399999999999997E-2</v>
      </c>
      <c r="P631" s="103">
        <f t="shared" si="27"/>
        <v>0.1437184420429469</v>
      </c>
      <c r="Q631" s="121">
        <f t="shared" si="28"/>
        <v>0.12529886021036313</v>
      </c>
      <c r="R631" s="121">
        <f t="shared" si="29"/>
        <v>1.2465533039608343</v>
      </c>
    </row>
    <row r="632" spans="14:18">
      <c r="N632" s="103"/>
      <c r="O632" s="103">
        <v>6.25E-2</v>
      </c>
      <c r="P632" s="103">
        <f t="shared" si="27"/>
        <v>0.14379257395625372</v>
      </c>
      <c r="Q632" s="121">
        <f t="shared" si="28"/>
        <v>0.12527243203480889</v>
      </c>
      <c r="R632" s="121">
        <f t="shared" si="29"/>
        <v>1.246373722843322</v>
      </c>
    </row>
    <row r="633" spans="14:18">
      <c r="N633" s="103"/>
      <c r="O633" s="103">
        <v>6.2600000000000003E-2</v>
      </c>
      <c r="P633" s="103">
        <f t="shared" si="27"/>
        <v>0.1438666669905663</v>
      </c>
      <c r="Q633" s="121">
        <f t="shared" si="28"/>
        <v>0.12524613567033011</v>
      </c>
      <c r="R633" s="121">
        <f t="shared" si="29"/>
        <v>1.2461945155579488</v>
      </c>
    </row>
    <row r="634" spans="14:18">
      <c r="N634" s="103"/>
      <c r="O634" s="103">
        <v>6.2700000000000006E-2</v>
      </c>
      <c r="P634" s="103">
        <f t="shared" si="27"/>
        <v>0.14394072106882688</v>
      </c>
      <c r="Q634" s="121">
        <f t="shared" si="28"/>
        <v>0.12521997045951633</v>
      </c>
      <c r="R634" s="121">
        <f t="shared" si="29"/>
        <v>1.2460156807384393</v>
      </c>
    </row>
    <row r="635" spans="14:18">
      <c r="N635" s="103"/>
      <c r="O635" s="103">
        <v>6.2799999999999995E-2</v>
      </c>
      <c r="P635" s="103">
        <f t="shared" si="27"/>
        <v>0.14401473611396917</v>
      </c>
      <c r="Q635" s="121">
        <f t="shared" si="28"/>
        <v>0.1251939357482359</v>
      </c>
      <c r="R635" s="121">
        <f t="shared" si="29"/>
        <v>1.2458372170256782</v>
      </c>
    </row>
    <row r="636" spans="14:18">
      <c r="N636" s="103"/>
      <c r="O636" s="103">
        <v>6.2899999999999998E-2</v>
      </c>
      <c r="P636" s="103">
        <f t="shared" si="27"/>
        <v>0.14408871204892351</v>
      </c>
      <c r="Q636" s="121">
        <f t="shared" si="28"/>
        <v>0.1251680308856197</v>
      </c>
      <c r="R636" s="121">
        <f t="shared" si="29"/>
        <v>1.2456591230676644</v>
      </c>
    </row>
    <row r="637" spans="14:18">
      <c r="N637" s="103"/>
      <c r="O637" s="103">
        <v>6.3E-2</v>
      </c>
      <c r="P637" s="103">
        <f t="shared" si="27"/>
        <v>0.14416264879662402</v>
      </c>
      <c r="Q637" s="121">
        <f t="shared" si="28"/>
        <v>0.12514225522404482</v>
      </c>
      <c r="R637" s="121">
        <f t="shared" si="29"/>
        <v>1.2454813975194594</v>
      </c>
    </row>
    <row r="638" spans="14:18">
      <c r="N638" s="103"/>
      <c r="O638" s="103">
        <v>6.3100000000000003E-2</v>
      </c>
      <c r="P638" s="103">
        <f t="shared" si="27"/>
        <v>0.14423654628001334</v>
      </c>
      <c r="Q638" s="121">
        <f t="shared" si="28"/>
        <v>0.12511660811911837</v>
      </c>
      <c r="R638" s="121">
        <f t="shared" si="29"/>
        <v>1.2453040390431442</v>
      </c>
    </row>
    <row r="639" spans="14:18">
      <c r="N639" s="103"/>
      <c r="O639" s="103">
        <v>6.3200000000000006E-2</v>
      </c>
      <c r="P639" s="103">
        <f t="shared" si="27"/>
        <v>0.1443104044220494</v>
      </c>
      <c r="Q639" s="121">
        <f t="shared" si="28"/>
        <v>0.12509108892966136</v>
      </c>
      <c r="R639" s="121">
        <f t="shared" si="29"/>
        <v>1.2451270463077651</v>
      </c>
    </row>
    <row r="640" spans="14:18">
      <c r="N640" s="103"/>
      <c r="O640" s="103">
        <v>6.3300000000000106E-2</v>
      </c>
      <c r="P640" s="103">
        <f t="shared" si="27"/>
        <v>0.14438422314571059</v>
      </c>
      <c r="Q640" s="121">
        <f t="shared" si="28"/>
        <v>0.12506569701769274</v>
      </c>
      <c r="R640" s="121">
        <f t="shared" si="29"/>
        <v>1.2449504179892918</v>
      </c>
    </row>
    <row r="641" spans="14:18">
      <c r="N641" s="103"/>
      <c r="O641" s="103">
        <v>6.3400000000000095E-2</v>
      </c>
      <c r="P641" s="103">
        <f t="shared" si="27"/>
        <v>0.14445800237400194</v>
      </c>
      <c r="Q641" s="121">
        <f t="shared" si="28"/>
        <v>0.12504043174841342</v>
      </c>
      <c r="R641" s="121">
        <f t="shared" si="29"/>
        <v>1.2447741527705682</v>
      </c>
    </row>
    <row r="642" spans="14:18">
      <c r="N642" s="103"/>
      <c r="O642" s="103">
        <v>6.3500000000000001E-2</v>
      </c>
      <c r="P642" s="103">
        <f t="shared" si="27"/>
        <v>0.14453174202996008</v>
      </c>
      <c r="Q642" s="121">
        <f t="shared" si="28"/>
        <v>0.12501529249019039</v>
      </c>
      <c r="R642" s="121">
        <f t="shared" si="29"/>
        <v>1.2445982493412668</v>
      </c>
    </row>
    <row r="643" spans="14:18">
      <c r="N643" s="103"/>
      <c r="O643" s="103">
        <v>6.3600000000000004E-2</v>
      </c>
      <c r="P643" s="103">
        <f t="shared" si="27"/>
        <v>0.14460544203665929</v>
      </c>
      <c r="Q643" s="121">
        <f t="shared" si="28"/>
        <v>0.12499027861454078</v>
      </c>
      <c r="R643" s="121">
        <f t="shared" si="29"/>
        <v>1.2444227063978404</v>
      </c>
    </row>
    <row r="644" spans="14:18">
      <c r="N644" s="103"/>
      <c r="O644" s="103">
        <v>6.3700000000000104E-2</v>
      </c>
      <c r="P644" s="103">
        <f t="shared" si="27"/>
        <v>0.14467910231721695</v>
      </c>
      <c r="Q644" s="121">
        <f t="shared" si="28"/>
        <v>0.12496538949611642</v>
      </c>
      <c r="R644" s="121">
        <f t="shared" si="29"/>
        <v>1.2442475226434797</v>
      </c>
    </row>
    <row r="645" spans="14:18">
      <c r="N645" s="103"/>
      <c r="O645" s="103">
        <v>6.3800000000000107E-2</v>
      </c>
      <c r="P645" s="103">
        <f t="shared" si="27"/>
        <v>0.14475272279479812</v>
      </c>
      <c r="Q645" s="121">
        <f t="shared" si="28"/>
        <v>0.12494062451268809</v>
      </c>
      <c r="R645" s="121">
        <f t="shared" si="29"/>
        <v>1.2440726967880655</v>
      </c>
    </row>
    <row r="646" spans="14:18">
      <c r="N646" s="103"/>
      <c r="O646" s="103">
        <v>6.3900000000000096E-2</v>
      </c>
      <c r="P646" s="103">
        <f t="shared" si="27"/>
        <v>0.14482630339262165</v>
      </c>
      <c r="Q646" s="121">
        <f t="shared" si="28"/>
        <v>0.12491598304512992</v>
      </c>
      <c r="R646" s="121">
        <f t="shared" si="29"/>
        <v>1.2438982275481247</v>
      </c>
    </row>
    <row r="647" spans="14:18">
      <c r="N647" s="103"/>
      <c r="O647" s="103">
        <v>6.4000000000000098E-2</v>
      </c>
      <c r="P647" s="103">
        <f t="shared" si="27"/>
        <v>0.144899844033965</v>
      </c>
      <c r="Q647" s="121">
        <f t="shared" si="28"/>
        <v>0.12489146447740393</v>
      </c>
      <c r="R647" s="121">
        <f t="shared" si="29"/>
        <v>1.2437241136467856</v>
      </c>
    </row>
    <row r="648" spans="14:18">
      <c r="N648" s="103"/>
      <c r="O648" s="103">
        <v>6.4100000000000101E-2</v>
      </c>
      <c r="P648" s="103">
        <f t="shared" si="27"/>
        <v>0.14497334464216952</v>
      </c>
      <c r="Q648" s="121">
        <f t="shared" si="28"/>
        <v>0.12486706819654461</v>
      </c>
      <c r="R648" s="121">
        <f t="shared" si="29"/>
        <v>1.2435503538137336</v>
      </c>
    </row>
    <row r="649" spans="14:18">
      <c r="N649" s="103"/>
      <c r="O649" s="103">
        <v>6.4200000000000104E-2</v>
      </c>
      <c r="P649" s="103">
        <f t="shared" ref="P649:P712" si="30">($O$3*NORMSDIST((1-Q649)^-0.5*NORMSINV(O649)+(Q649/(1-Q649))^0.5*NORMSINV(0.999))-O649*$O$3)*R649</f>
        <v>0.14504680514064525</v>
      </c>
      <c r="Q649" s="121">
        <f t="shared" ref="Q649:Q712" si="31">0.12*(1-EXP(-50*O649))/(1-EXP(-50))+0.24*(1-(1-EXP(-50*O649))/(1-EXP(-50)))</f>
        <v>0.12484279359264369</v>
      </c>
      <c r="R649" s="121">
        <f t="shared" ref="R649:R712" si="32">(1-1.5*(0.11852-0.05478*LN(O649))^2)^(-1)*(1+($O$4-2.5)*(0.11852-0.05478*LN(O649))^2)</f>
        <v>1.2433769467851672</v>
      </c>
    </row>
    <row r="650" spans="14:18">
      <c r="N650" s="103"/>
      <c r="O650" s="103">
        <v>6.4300000000000093E-2</v>
      </c>
      <c r="P650" s="103">
        <f t="shared" si="30"/>
        <v>0.14512022545287631</v>
      </c>
      <c r="Q650" s="121">
        <f t="shared" si="31"/>
        <v>0.12481864005883485</v>
      </c>
      <c r="R650" s="121">
        <f t="shared" si="32"/>
        <v>1.2432038913037553</v>
      </c>
    </row>
    <row r="651" spans="14:18">
      <c r="N651" s="103"/>
      <c r="O651" s="103">
        <v>6.4400000000000096E-2</v>
      </c>
      <c r="P651" s="103">
        <f t="shared" si="30"/>
        <v>0.14519360550242505</v>
      </c>
      <c r="Q651" s="121">
        <f t="shared" si="31"/>
        <v>0.12479460699127845</v>
      </c>
      <c r="R651" s="121">
        <f t="shared" si="32"/>
        <v>1.2430311861185932</v>
      </c>
    </row>
    <row r="652" spans="14:18">
      <c r="N652" s="103"/>
      <c r="O652" s="103">
        <v>6.4500000000000099E-2</v>
      </c>
      <c r="P652" s="103">
        <f t="shared" si="30"/>
        <v>0.14526694521293743</v>
      </c>
      <c r="Q652" s="121">
        <f t="shared" si="31"/>
        <v>0.12477069378914651</v>
      </c>
      <c r="R652" s="121">
        <f t="shared" si="32"/>
        <v>1.2428588299851588</v>
      </c>
    </row>
    <row r="653" spans="14:18">
      <c r="N653" s="103"/>
      <c r="O653" s="103">
        <v>6.4600000000000102E-2</v>
      </c>
      <c r="P653" s="103">
        <f t="shared" si="30"/>
        <v>0.1453402445081482</v>
      </c>
      <c r="Q653" s="121">
        <f t="shared" si="31"/>
        <v>0.12474689985460782</v>
      </c>
      <c r="R653" s="121">
        <f t="shared" si="32"/>
        <v>1.2426868216652736</v>
      </c>
    </row>
    <row r="654" spans="14:18">
      <c r="N654" s="103"/>
      <c r="O654" s="103">
        <v>6.4700000000000105E-2</v>
      </c>
      <c r="P654" s="103">
        <f t="shared" si="30"/>
        <v>0.14541350331188421</v>
      </c>
      <c r="Q654" s="121">
        <f t="shared" si="31"/>
        <v>0.12472322459281271</v>
      </c>
      <c r="R654" s="121">
        <f t="shared" si="32"/>
        <v>1.242515159927057</v>
      </c>
    </row>
    <row r="655" spans="14:18">
      <c r="N655" s="103"/>
      <c r="O655" s="103">
        <v>6.4800000000000094E-2</v>
      </c>
      <c r="P655" s="103">
        <f t="shared" si="30"/>
        <v>0.14548672154807032</v>
      </c>
      <c r="Q655" s="121">
        <f t="shared" si="31"/>
        <v>0.12469966741187842</v>
      </c>
      <c r="R655" s="121">
        <f t="shared" si="32"/>
        <v>1.2423438435448864</v>
      </c>
    </row>
    <row r="656" spans="14:18">
      <c r="N656" s="103"/>
      <c r="O656" s="103">
        <v>6.4900000000000097E-2</v>
      </c>
      <c r="P656" s="103">
        <f t="shared" si="30"/>
        <v>0.14555989914073353</v>
      </c>
      <c r="Q656" s="121">
        <f t="shared" si="31"/>
        <v>0.12467622772287421</v>
      </c>
      <c r="R656" s="121">
        <f t="shared" si="32"/>
        <v>1.2421728712993554</v>
      </c>
    </row>
    <row r="657" spans="14:18">
      <c r="N657" s="103"/>
      <c r="O657" s="103">
        <v>6.5000000000000099E-2</v>
      </c>
      <c r="P657" s="103">
        <f t="shared" si="30"/>
        <v>0.14563303601400698</v>
      </c>
      <c r="Q657" s="121">
        <f t="shared" si="31"/>
        <v>0.1246529049398066</v>
      </c>
      <c r="R657" s="121">
        <f t="shared" si="32"/>
        <v>1.2420022419772323</v>
      </c>
    </row>
    <row r="658" spans="14:18">
      <c r="N658" s="103"/>
      <c r="O658" s="103">
        <v>6.5100000000000102E-2</v>
      </c>
      <c r="P658" s="103">
        <f t="shared" si="30"/>
        <v>0.14570613209213487</v>
      </c>
      <c r="Q658" s="121">
        <f t="shared" si="31"/>
        <v>0.12462969847960485</v>
      </c>
      <c r="R658" s="121">
        <f t="shared" si="32"/>
        <v>1.2418319543714207</v>
      </c>
    </row>
    <row r="659" spans="14:18">
      <c r="N659" s="103"/>
      <c r="O659" s="103">
        <v>6.5200000000000105E-2</v>
      </c>
      <c r="P659" s="103">
        <f t="shared" si="30"/>
        <v>0.14577918729947684</v>
      </c>
      <c r="Q659" s="121">
        <f t="shared" si="31"/>
        <v>0.12460660776210622</v>
      </c>
      <c r="R659" s="121">
        <f t="shared" si="32"/>
        <v>1.2416620072809179</v>
      </c>
    </row>
    <row r="660" spans="14:18">
      <c r="N660" s="103"/>
      <c r="O660" s="103">
        <v>6.5300000000000094E-2</v>
      </c>
      <c r="P660" s="103">
        <f t="shared" si="30"/>
        <v>0.14585220156051162</v>
      </c>
      <c r="Q660" s="121">
        <f t="shared" si="31"/>
        <v>0.12458363221004155</v>
      </c>
      <c r="R660" s="121">
        <f t="shared" si="32"/>
        <v>1.2414923995107743</v>
      </c>
    </row>
    <row r="661" spans="14:18">
      <c r="N661" s="103"/>
      <c r="O661" s="103">
        <v>6.5400000000000097E-2</v>
      </c>
      <c r="P661" s="103">
        <f t="shared" si="30"/>
        <v>0.1459251747998421</v>
      </c>
      <c r="Q661" s="121">
        <f t="shared" si="31"/>
        <v>0.12456077124902089</v>
      </c>
      <c r="R661" s="121">
        <f t="shared" si="32"/>
        <v>1.2413231298720557</v>
      </c>
    </row>
    <row r="662" spans="14:18">
      <c r="N662" s="103"/>
      <c r="O662" s="103">
        <v>6.55000000000001E-2</v>
      </c>
      <c r="P662" s="103">
        <f t="shared" si="30"/>
        <v>0.14599810694219875</v>
      </c>
      <c r="Q662" s="121">
        <f t="shared" si="31"/>
        <v>0.12453802430751899</v>
      </c>
      <c r="R662" s="121">
        <f t="shared" si="32"/>
        <v>1.2411541971818028</v>
      </c>
    </row>
    <row r="663" spans="14:18">
      <c r="N663" s="103"/>
      <c r="O663" s="103">
        <v>6.5600000000000103E-2</v>
      </c>
      <c r="P663" s="103">
        <f t="shared" si="30"/>
        <v>0.14607099791244393</v>
      </c>
      <c r="Q663" s="121">
        <f t="shared" si="31"/>
        <v>0.12451539081686111</v>
      </c>
      <c r="R663" s="121">
        <f t="shared" si="32"/>
        <v>1.2409856002629898</v>
      </c>
    </row>
    <row r="664" spans="14:18">
      <c r="N664" s="103"/>
      <c r="O664" s="103">
        <v>6.5700000000000106E-2</v>
      </c>
      <c r="P664" s="103">
        <f t="shared" si="30"/>
        <v>0.1461438476355757</v>
      </c>
      <c r="Q664" s="121">
        <f t="shared" si="31"/>
        <v>0.12449287021120885</v>
      </c>
      <c r="R664" s="121">
        <f t="shared" si="32"/>
        <v>1.2408173379444905</v>
      </c>
    </row>
    <row r="665" spans="14:18">
      <c r="N665" s="103"/>
      <c r="O665" s="103">
        <v>6.5800000000000095E-2</v>
      </c>
      <c r="P665" s="103">
        <f t="shared" si="30"/>
        <v>0.14621665603673237</v>
      </c>
      <c r="Q665" s="121">
        <f t="shared" si="31"/>
        <v>0.12447046192754586</v>
      </c>
      <c r="R665" s="121">
        <f t="shared" si="32"/>
        <v>1.2406494090610354</v>
      </c>
    </row>
    <row r="666" spans="14:18">
      <c r="N666" s="103"/>
      <c r="O666" s="103">
        <v>6.5900000000000097E-2</v>
      </c>
      <c r="P666" s="103">
        <f t="shared" si="30"/>
        <v>0.14628942304119555</v>
      </c>
      <c r="Q666" s="121">
        <f t="shared" si="31"/>
        <v>0.12444816540566392</v>
      </c>
      <c r="R666" s="121">
        <f t="shared" si="32"/>
        <v>1.2404818124531758</v>
      </c>
    </row>
    <row r="667" spans="14:18">
      <c r="N667" s="103"/>
      <c r="O667" s="103">
        <v>6.60000000000001E-2</v>
      </c>
      <c r="P667" s="103">
        <f t="shared" si="30"/>
        <v>0.14636214857439472</v>
      </c>
      <c r="Q667" s="121">
        <f t="shared" si="31"/>
        <v>0.12442598008814876</v>
      </c>
      <c r="R667" s="121">
        <f t="shared" si="32"/>
        <v>1.2403145469672454</v>
      </c>
    </row>
    <row r="668" spans="14:18">
      <c r="N668" s="103"/>
      <c r="O668" s="103">
        <v>6.6100000000000103E-2</v>
      </c>
      <c r="P668" s="103">
        <f t="shared" si="30"/>
        <v>0.14643483256191028</v>
      </c>
      <c r="Q668" s="121">
        <f t="shared" si="31"/>
        <v>0.12440390542036636</v>
      </c>
      <c r="R668" s="121">
        <f t="shared" si="32"/>
        <v>1.2401476114553232</v>
      </c>
    </row>
    <row r="669" spans="14:18">
      <c r="N669" s="103"/>
      <c r="O669" s="103">
        <v>6.6200000000000106E-2</v>
      </c>
      <c r="P669" s="103">
        <f t="shared" si="30"/>
        <v>0.14650747492947788</v>
      </c>
      <c r="Q669" s="121">
        <f t="shared" si="31"/>
        <v>0.12438194085044882</v>
      </c>
      <c r="R669" s="121">
        <f t="shared" si="32"/>
        <v>1.2399810047751945</v>
      </c>
    </row>
    <row r="670" spans="14:18">
      <c r="N670" s="103"/>
      <c r="O670" s="103">
        <v>6.6300000000000095E-2</v>
      </c>
      <c r="P670" s="103">
        <f t="shared" si="30"/>
        <v>0.14658007560299147</v>
      </c>
      <c r="Q670" s="121">
        <f t="shared" si="31"/>
        <v>0.12436008582928078</v>
      </c>
      <c r="R670" s="121">
        <f t="shared" si="32"/>
        <v>1.2398147257903156</v>
      </c>
    </row>
    <row r="671" spans="14:18">
      <c r="N671" s="103"/>
      <c r="O671" s="103">
        <v>6.6400000000000098E-2</v>
      </c>
      <c r="P671" s="103">
        <f t="shared" si="30"/>
        <v>0.14665263450850746</v>
      </c>
      <c r="Q671" s="121">
        <f t="shared" si="31"/>
        <v>0.12433833981048555</v>
      </c>
      <c r="R671" s="121">
        <f t="shared" si="32"/>
        <v>1.2396487733697774</v>
      </c>
    </row>
    <row r="672" spans="14:18">
      <c r="N672" s="103"/>
      <c r="O672" s="103">
        <v>6.6500000000000101E-2</v>
      </c>
      <c r="P672" s="103">
        <f t="shared" si="30"/>
        <v>0.14672515157224786</v>
      </c>
      <c r="Q672" s="121">
        <f t="shared" si="31"/>
        <v>0.12431670225041153</v>
      </c>
      <c r="R672" s="121">
        <f t="shared" si="32"/>
        <v>1.2394831463882685</v>
      </c>
    </row>
    <row r="673" spans="14:18">
      <c r="N673" s="103"/>
      <c r="O673" s="103">
        <v>6.6600000000000104E-2</v>
      </c>
      <c r="P673" s="103">
        <f t="shared" si="30"/>
        <v>0.14679762672060351</v>
      </c>
      <c r="Q673" s="121">
        <f t="shared" si="31"/>
        <v>0.12429517260811861</v>
      </c>
      <c r="R673" s="121">
        <f t="shared" si="32"/>
        <v>1.2393178437260377</v>
      </c>
    </row>
    <row r="674" spans="14:18">
      <c r="N674" s="103"/>
      <c r="O674" s="103">
        <v>6.6700000000000106E-2</v>
      </c>
      <c r="P674" s="103">
        <f t="shared" si="30"/>
        <v>0.14687005988013821</v>
      </c>
      <c r="Q674" s="121">
        <f t="shared" si="31"/>
        <v>0.1242737503453646</v>
      </c>
      <c r="R674" s="121">
        <f t="shared" si="32"/>
        <v>1.2391528642688598</v>
      </c>
    </row>
    <row r="675" spans="14:18">
      <c r="N675" s="103"/>
      <c r="O675" s="103">
        <v>6.6800000000000206E-2</v>
      </c>
      <c r="P675" s="103">
        <f t="shared" si="30"/>
        <v>0.14694245097759145</v>
      </c>
      <c r="Q675" s="121">
        <f t="shared" si="31"/>
        <v>0.1242524349265918</v>
      </c>
      <c r="R675" s="121">
        <f t="shared" si="32"/>
        <v>1.2389882069080007</v>
      </c>
    </row>
    <row r="676" spans="14:18">
      <c r="N676" s="103"/>
      <c r="O676" s="103">
        <v>6.6900000000000195E-2</v>
      </c>
      <c r="P676" s="103">
        <f t="shared" si="30"/>
        <v>0.1470147999398817</v>
      </c>
      <c r="Q676" s="121">
        <f t="shared" si="31"/>
        <v>0.12423122581891366</v>
      </c>
      <c r="R676" s="121">
        <f t="shared" si="32"/>
        <v>1.2388238705401806</v>
      </c>
    </row>
    <row r="677" spans="14:18">
      <c r="N677" s="103"/>
      <c r="O677" s="103">
        <v>6.7000000000000101E-2</v>
      </c>
      <c r="P677" s="103">
        <f t="shared" si="30"/>
        <v>0.14708710669411021</v>
      </c>
      <c r="Q677" s="121">
        <f t="shared" si="31"/>
        <v>0.12421012249210138</v>
      </c>
      <c r="R677" s="121">
        <f t="shared" si="32"/>
        <v>1.23865985406754</v>
      </c>
    </row>
    <row r="678" spans="14:18">
      <c r="N678" s="103"/>
      <c r="O678" s="103">
        <v>6.7100000000000104E-2</v>
      </c>
      <c r="P678" s="103">
        <f t="shared" si="30"/>
        <v>0.14715937116756367</v>
      </c>
      <c r="Q678" s="121">
        <f t="shared" si="31"/>
        <v>0.12418912441857068</v>
      </c>
      <c r="R678" s="121">
        <f t="shared" si="32"/>
        <v>1.2384961563976034</v>
      </c>
    </row>
    <row r="679" spans="14:18">
      <c r="N679" s="103"/>
      <c r="O679" s="103">
        <v>6.7200000000000204E-2</v>
      </c>
      <c r="P679" s="103">
        <f t="shared" si="30"/>
        <v>0.14723159328771732</v>
      </c>
      <c r="Q679" s="121">
        <f t="shared" si="31"/>
        <v>0.12416823107336858</v>
      </c>
      <c r="R679" s="121">
        <f t="shared" si="32"/>
        <v>1.2383327764432479</v>
      </c>
    </row>
    <row r="680" spans="14:18">
      <c r="N680" s="103"/>
      <c r="O680" s="103">
        <v>6.7300000000000207E-2</v>
      </c>
      <c r="P680" s="103">
        <f t="shared" si="30"/>
        <v>0.1473037729822384</v>
      </c>
      <c r="Q680" s="121">
        <f t="shared" si="31"/>
        <v>0.12414744193416045</v>
      </c>
      <c r="R680" s="121">
        <f t="shared" si="32"/>
        <v>1.2381697131226663</v>
      </c>
    </row>
    <row r="681" spans="14:18">
      <c r="N681" s="103"/>
      <c r="O681" s="103">
        <v>6.7400000000000196E-2</v>
      </c>
      <c r="P681" s="103">
        <f t="shared" si="30"/>
        <v>0.14737591017898852</v>
      </c>
      <c r="Q681" s="121">
        <f t="shared" si="31"/>
        <v>0.12412675648121667</v>
      </c>
      <c r="R681" s="121">
        <f t="shared" si="32"/>
        <v>1.2380069653593346</v>
      </c>
    </row>
    <row r="682" spans="14:18">
      <c r="N682" s="103"/>
      <c r="O682" s="103">
        <v>6.7500000000000199E-2</v>
      </c>
      <c r="P682" s="103">
        <f t="shared" si="30"/>
        <v>0.14744800480602771</v>
      </c>
      <c r="Q682" s="121">
        <f t="shared" si="31"/>
        <v>0.12410617419739987</v>
      </c>
      <c r="R682" s="121">
        <f t="shared" si="32"/>
        <v>1.237844532081978</v>
      </c>
    </row>
    <row r="683" spans="14:18">
      <c r="N683" s="103"/>
      <c r="O683" s="103">
        <v>6.7600000000000202E-2</v>
      </c>
      <c r="P683" s="103">
        <f t="shared" si="30"/>
        <v>0.14752005679161609</v>
      </c>
      <c r="Q683" s="121">
        <f t="shared" si="31"/>
        <v>0.12408569456815187</v>
      </c>
      <c r="R683" s="121">
        <f t="shared" si="32"/>
        <v>1.2376824122245371</v>
      </c>
    </row>
    <row r="684" spans="14:18">
      <c r="N684" s="103"/>
      <c r="O684" s="103">
        <v>6.7700000000000204E-2</v>
      </c>
      <c r="P684" s="103">
        <f t="shared" si="30"/>
        <v>0.14759206606421782</v>
      </c>
      <c r="Q684" s="121">
        <f t="shared" si="31"/>
        <v>0.12406531708148086</v>
      </c>
      <c r="R684" s="121">
        <f t="shared" si="32"/>
        <v>1.2375206047261371</v>
      </c>
    </row>
    <row r="685" spans="14:18">
      <c r="N685" s="103"/>
      <c r="O685" s="103">
        <v>6.7800000000000193E-2</v>
      </c>
      <c r="P685" s="103">
        <f t="shared" si="30"/>
        <v>0.14766403255250279</v>
      </c>
      <c r="Q685" s="121">
        <f t="shared" si="31"/>
        <v>0.12404504122794865</v>
      </c>
      <c r="R685" s="121">
        <f t="shared" si="32"/>
        <v>1.2373591085310507</v>
      </c>
    </row>
    <row r="686" spans="14:18">
      <c r="N686" s="103"/>
      <c r="O686" s="103">
        <v>6.7900000000000196E-2</v>
      </c>
      <c r="P686" s="103">
        <f t="shared" si="30"/>
        <v>0.14773595618535068</v>
      </c>
      <c r="Q686" s="121">
        <f t="shared" si="31"/>
        <v>0.12402486650065779</v>
      </c>
      <c r="R686" s="121">
        <f t="shared" si="32"/>
        <v>1.2371979225886705</v>
      </c>
    </row>
    <row r="687" spans="14:18">
      <c r="N687" s="103"/>
      <c r="O687" s="103">
        <v>6.8000000000000199E-2</v>
      </c>
      <c r="P687" s="103">
        <f t="shared" si="30"/>
        <v>0.14780783689185256</v>
      </c>
      <c r="Q687" s="121">
        <f t="shared" si="31"/>
        <v>0.12400479239523909</v>
      </c>
      <c r="R687" s="121">
        <f t="shared" si="32"/>
        <v>1.2370370458534721</v>
      </c>
    </row>
    <row r="688" spans="14:18">
      <c r="N688" s="103"/>
      <c r="O688" s="103">
        <v>6.8100000000000202E-2</v>
      </c>
      <c r="P688" s="103">
        <f t="shared" si="30"/>
        <v>0.14787967460131415</v>
      </c>
      <c r="Q688" s="121">
        <f t="shared" si="31"/>
        <v>0.12398481840983884</v>
      </c>
      <c r="R688" s="121">
        <f t="shared" si="32"/>
        <v>1.2368764772849856</v>
      </c>
    </row>
    <row r="689" spans="14:18">
      <c r="N689" s="103"/>
      <c r="O689" s="103">
        <v>6.8200000000000205E-2</v>
      </c>
      <c r="P689" s="103">
        <f t="shared" si="30"/>
        <v>0.14795146924325825</v>
      </c>
      <c r="Q689" s="121">
        <f t="shared" si="31"/>
        <v>0.12396494404510638</v>
      </c>
      <c r="R689" s="121">
        <f t="shared" si="32"/>
        <v>1.2367162158477627</v>
      </c>
    </row>
    <row r="690" spans="14:18">
      <c r="N690" s="103"/>
      <c r="O690" s="103">
        <v>6.8300000000000194E-2</v>
      </c>
      <c r="P690" s="103">
        <f t="shared" si="30"/>
        <v>0.14802322074742738</v>
      </c>
      <c r="Q690" s="121">
        <f t="shared" si="31"/>
        <v>0.12394516880418158</v>
      </c>
      <c r="R690" s="121">
        <f t="shared" si="32"/>
        <v>1.2365562605113432</v>
      </c>
    </row>
    <row r="691" spans="14:18">
      <c r="N691" s="103"/>
      <c r="O691" s="103">
        <v>6.8400000000000197E-2</v>
      </c>
      <c r="P691" s="103">
        <f t="shared" si="30"/>
        <v>0.14809492904378624</v>
      </c>
      <c r="Q691" s="121">
        <f t="shared" si="31"/>
        <v>0.12392549219268234</v>
      </c>
      <c r="R691" s="121">
        <f t="shared" si="32"/>
        <v>1.2363966102502268</v>
      </c>
    </row>
    <row r="692" spans="14:18">
      <c r="N692" s="103"/>
      <c r="O692" s="103">
        <v>6.85000000000002E-2</v>
      </c>
      <c r="P692" s="103">
        <f t="shared" si="30"/>
        <v>0.14816659406252439</v>
      </c>
      <c r="Q692" s="121">
        <f t="shared" si="31"/>
        <v>0.12390591371869238</v>
      </c>
      <c r="R692" s="121">
        <f t="shared" si="32"/>
        <v>1.2362372640438397</v>
      </c>
    </row>
    <row r="693" spans="14:18">
      <c r="N693" s="103"/>
      <c r="O693" s="103">
        <v>6.8600000000000202E-2</v>
      </c>
      <c r="P693" s="103">
        <f t="shared" si="30"/>
        <v>0.14823821573405829</v>
      </c>
      <c r="Q693" s="121">
        <f t="shared" si="31"/>
        <v>0.12388643289274881</v>
      </c>
      <c r="R693" s="121">
        <f t="shared" si="32"/>
        <v>1.2360782208765055</v>
      </c>
    </row>
    <row r="694" spans="14:18">
      <c r="N694" s="103"/>
      <c r="O694" s="103">
        <v>6.8700000000000205E-2</v>
      </c>
      <c r="P694" s="103">
        <f t="shared" si="30"/>
        <v>0.14830979398903396</v>
      </c>
      <c r="Q694" s="121">
        <f t="shared" si="31"/>
        <v>0.12386704922782998</v>
      </c>
      <c r="R694" s="121">
        <f t="shared" si="32"/>
        <v>1.2359194797374125</v>
      </c>
    </row>
    <row r="695" spans="14:18">
      <c r="N695" s="103"/>
      <c r="O695" s="103">
        <v>6.8800000000000194E-2</v>
      </c>
      <c r="P695" s="103">
        <f t="shared" si="30"/>
        <v>0.14838132875832957</v>
      </c>
      <c r="Q695" s="121">
        <f t="shared" si="31"/>
        <v>0.12384776223934324</v>
      </c>
      <c r="R695" s="121">
        <f t="shared" si="32"/>
        <v>1.2357610396205851</v>
      </c>
    </row>
    <row r="696" spans="14:18">
      <c r="N696" s="103"/>
      <c r="O696" s="103">
        <v>6.8900000000000197E-2</v>
      </c>
      <c r="P696" s="103">
        <f t="shared" si="30"/>
        <v>0.14845281997305679</v>
      </c>
      <c r="Q696" s="121">
        <f t="shared" si="31"/>
        <v>0.12382857144511292</v>
      </c>
      <c r="R696" s="121">
        <f t="shared" si="32"/>
        <v>1.2356028995248534</v>
      </c>
    </row>
    <row r="697" spans="14:18">
      <c r="N697" s="103"/>
      <c r="O697" s="103">
        <v>6.90000000000002E-2</v>
      </c>
      <c r="P697" s="103">
        <f t="shared" si="30"/>
        <v>0.14852426756456438</v>
      </c>
      <c r="Q697" s="121">
        <f t="shared" si="31"/>
        <v>0.1238094763653681</v>
      </c>
      <c r="R697" s="121">
        <f t="shared" si="32"/>
        <v>1.2354450584538228</v>
      </c>
    </row>
    <row r="698" spans="14:18">
      <c r="N698" s="103"/>
      <c r="O698" s="103">
        <v>6.9100000000000203E-2</v>
      </c>
      <c r="P698" s="103">
        <f t="shared" si="30"/>
        <v>0.14859567146443939</v>
      </c>
      <c r="Q698" s="121">
        <f t="shared" si="31"/>
        <v>0.12379047652273086</v>
      </c>
      <c r="R698" s="121">
        <f t="shared" si="32"/>
        <v>1.235287515415844</v>
      </c>
    </row>
    <row r="699" spans="14:18">
      <c r="N699" s="103"/>
      <c r="O699" s="103">
        <v>6.9200000000000206E-2</v>
      </c>
      <c r="P699" s="103">
        <f t="shared" si="30"/>
        <v>0.14866703160450981</v>
      </c>
      <c r="Q699" s="121">
        <f t="shared" si="31"/>
        <v>0.12377157144220409</v>
      </c>
      <c r="R699" s="121">
        <f t="shared" si="32"/>
        <v>1.2351302694239852</v>
      </c>
    </row>
    <row r="700" spans="14:18">
      <c r="N700" s="103"/>
      <c r="O700" s="103">
        <v>6.9300000000000195E-2</v>
      </c>
      <c r="P700" s="103">
        <f t="shared" si="30"/>
        <v>0.14873834791684626</v>
      </c>
      <c r="Q700" s="121">
        <f t="shared" si="31"/>
        <v>0.12375276065115981</v>
      </c>
      <c r="R700" s="121">
        <f t="shared" si="32"/>
        <v>1.2349733194960009</v>
      </c>
    </row>
    <row r="701" spans="14:18">
      <c r="N701" s="103"/>
      <c r="O701" s="103">
        <v>6.9400000000000198E-2</v>
      </c>
      <c r="P701" s="103">
        <f t="shared" si="30"/>
        <v>0.14880962033376471</v>
      </c>
      <c r="Q701" s="121">
        <f t="shared" si="31"/>
        <v>0.12373404367932725</v>
      </c>
      <c r="R701" s="121">
        <f t="shared" si="32"/>
        <v>1.2348166646543044</v>
      </c>
    </row>
    <row r="702" spans="14:18">
      <c r="N702" s="103"/>
      <c r="O702" s="103">
        <v>6.9500000000000201E-2</v>
      </c>
      <c r="P702" s="103">
        <f t="shared" si="30"/>
        <v>0.14888084878782779</v>
      </c>
      <c r="Q702" s="121">
        <f t="shared" si="31"/>
        <v>0.12371542005878118</v>
      </c>
      <c r="R702" s="121">
        <f t="shared" si="32"/>
        <v>1.2346603039259374</v>
      </c>
    </row>
    <row r="703" spans="14:18">
      <c r="N703" s="103"/>
      <c r="O703" s="103">
        <v>6.9600000000000203E-2</v>
      </c>
      <c r="P703" s="103">
        <f t="shared" si="30"/>
        <v>0.14895203321184747</v>
      </c>
      <c r="Q703" s="121">
        <f t="shared" si="31"/>
        <v>0.1236968893239301</v>
      </c>
      <c r="R703" s="121">
        <f t="shared" si="32"/>
        <v>1.2345042363425431</v>
      </c>
    </row>
    <row r="704" spans="14:18">
      <c r="N704" s="103"/>
      <c r="O704" s="103">
        <v>6.9700000000000206E-2</v>
      </c>
      <c r="P704" s="103">
        <f t="shared" si="30"/>
        <v>0.14902317353888672</v>
      </c>
      <c r="Q704" s="121">
        <f t="shared" si="31"/>
        <v>0.12367845101150464</v>
      </c>
      <c r="R704" s="121">
        <f t="shared" si="32"/>
        <v>1.2343484609403381</v>
      </c>
    </row>
    <row r="705" spans="14:18">
      <c r="N705" s="103"/>
      <c r="O705" s="103">
        <v>6.9800000000000195E-2</v>
      </c>
      <c r="P705" s="103">
        <f t="shared" si="30"/>
        <v>0.1490942697022612</v>
      </c>
      <c r="Q705" s="121">
        <f t="shared" si="31"/>
        <v>0.12366010466054607</v>
      </c>
      <c r="R705" s="121">
        <f t="shared" si="32"/>
        <v>1.2341929767600814</v>
      </c>
    </row>
    <row r="706" spans="14:18">
      <c r="N706" s="103"/>
      <c r="O706" s="103">
        <v>6.9900000000000198E-2</v>
      </c>
      <c r="P706" s="103">
        <f t="shared" si="30"/>
        <v>0.14916532163554166</v>
      </c>
      <c r="Q706" s="121">
        <f t="shared" si="31"/>
        <v>0.12364184981239464</v>
      </c>
      <c r="R706" s="121">
        <f t="shared" si="32"/>
        <v>1.2340377828470501</v>
      </c>
    </row>
    <row r="707" spans="14:18">
      <c r="N707" s="103"/>
      <c r="O707" s="103">
        <v>7.0000000000000201E-2</v>
      </c>
      <c r="P707" s="103">
        <f t="shared" si="30"/>
        <v>0.14923632927255517</v>
      </c>
      <c r="Q707" s="121">
        <f t="shared" si="31"/>
        <v>0.12362368601067816</v>
      </c>
      <c r="R707" s="121">
        <f t="shared" si="32"/>
        <v>1.2338828782510096</v>
      </c>
    </row>
    <row r="708" spans="14:18">
      <c r="N708" s="103"/>
      <c r="O708" s="103">
        <v>7.0100000000000204E-2</v>
      </c>
      <c r="P708" s="103">
        <f t="shared" si="30"/>
        <v>0.14930729254738762</v>
      </c>
      <c r="Q708" s="121">
        <f t="shared" si="31"/>
        <v>0.12360561280130074</v>
      </c>
      <c r="R708" s="121">
        <f t="shared" si="32"/>
        <v>1.2337282620261867</v>
      </c>
    </row>
    <row r="709" spans="14:18">
      <c r="N709" s="103"/>
      <c r="O709" s="103">
        <v>7.0200000000000207E-2</v>
      </c>
      <c r="P709" s="103">
        <f t="shared" si="30"/>
        <v>0.1493782113943849</v>
      </c>
      <c r="Q709" s="121">
        <f t="shared" si="31"/>
        <v>0.12358762973243111</v>
      </c>
      <c r="R709" s="121">
        <f t="shared" si="32"/>
        <v>1.2335739332312419</v>
      </c>
    </row>
    <row r="710" spans="14:18">
      <c r="N710" s="103"/>
      <c r="O710" s="103">
        <v>7.0300000000000307E-2</v>
      </c>
      <c r="P710" s="103">
        <f t="shared" si="30"/>
        <v>0.14944908574815488</v>
      </c>
      <c r="Q710" s="121">
        <f t="shared" si="31"/>
        <v>0.12356973635449164</v>
      </c>
      <c r="R710" s="121">
        <f t="shared" si="32"/>
        <v>1.2334198909292424</v>
      </c>
    </row>
    <row r="711" spans="14:18">
      <c r="N711" s="103"/>
      <c r="O711" s="103">
        <v>7.0400000000000199E-2</v>
      </c>
      <c r="P711" s="103">
        <f t="shared" si="30"/>
        <v>0.149519915543569</v>
      </c>
      <c r="Q711" s="121">
        <f t="shared" si="31"/>
        <v>0.12355193222014701</v>
      </c>
      <c r="R711" s="121">
        <f t="shared" si="32"/>
        <v>1.233266134187637</v>
      </c>
    </row>
    <row r="712" spans="14:18">
      <c r="N712" s="103"/>
      <c r="O712" s="103">
        <v>7.0500000000000201E-2</v>
      </c>
      <c r="P712" s="103">
        <f t="shared" si="30"/>
        <v>0.14959070071576439</v>
      </c>
      <c r="Q712" s="121">
        <f t="shared" si="31"/>
        <v>0.12353421688429284</v>
      </c>
      <c r="R712" s="121">
        <f t="shared" si="32"/>
        <v>1.2331126620782262</v>
      </c>
    </row>
    <row r="713" spans="14:18">
      <c r="N713" s="103"/>
      <c r="O713" s="103">
        <v>7.0600000000000204E-2</v>
      </c>
      <c r="P713" s="103">
        <f t="shared" ref="P713:P776" si="33">($O$3*NORMSDIST((1-Q713)^-0.5*NORMSINV(O713)+(Q713/(1-Q713))^0.5*NORMSINV(0.999))-O713*$O$3)*R713</f>
        <v>0.14966144120014441</v>
      </c>
      <c r="Q713" s="121">
        <f t="shared" ref="Q713:Q776" si="34">0.12*(1-EXP(-50*O713))/(1-EXP(-50))+0.24*(1-(1-EXP(-50*O713))/(1-EXP(-50)))</f>
        <v>0.12351658990404485</v>
      </c>
      <c r="R713" s="121">
        <f t="shared" ref="R713:R776" si="35">(1-1.5*(0.11852-0.05478*LN(O713))^2)^(-1)*(1+($O$4-2.5)*(0.11852-0.05478*LN(O713))^2)</f>
        <v>1.2329594736771377</v>
      </c>
    </row>
    <row r="714" spans="14:18">
      <c r="N714" s="103"/>
      <c r="O714" s="103">
        <v>7.0700000000000304E-2</v>
      </c>
      <c r="P714" s="103">
        <f t="shared" si="33"/>
        <v>0.14973213693238155</v>
      </c>
      <c r="Q714" s="121">
        <f t="shared" si="34"/>
        <v>0.12349905083872761</v>
      </c>
      <c r="R714" s="121">
        <f t="shared" si="35"/>
        <v>1.2328065680648002</v>
      </c>
    </row>
    <row r="715" spans="14:18">
      <c r="N715" s="103"/>
      <c r="O715" s="103">
        <v>7.0800000000000293E-2</v>
      </c>
      <c r="P715" s="103">
        <f t="shared" si="33"/>
        <v>0.14980278784841805</v>
      </c>
      <c r="Q715" s="121">
        <f t="shared" si="34"/>
        <v>0.1234815992498636</v>
      </c>
      <c r="R715" s="121">
        <f t="shared" si="35"/>
        <v>1.2326539443259175</v>
      </c>
    </row>
    <row r="716" spans="14:18">
      <c r="N716" s="103"/>
      <c r="O716" s="103">
        <v>7.0900000000000296E-2</v>
      </c>
      <c r="P716" s="103">
        <f t="shared" si="33"/>
        <v>0.14987339388446769</v>
      </c>
      <c r="Q716" s="121">
        <f t="shared" si="34"/>
        <v>0.12346423470116216</v>
      </c>
      <c r="R716" s="121">
        <f t="shared" si="35"/>
        <v>1.2325016015494406</v>
      </c>
    </row>
    <row r="717" spans="14:18">
      <c r="N717" s="103"/>
      <c r="O717" s="103">
        <v>7.1000000000000299E-2</v>
      </c>
      <c r="P717" s="103">
        <f t="shared" si="33"/>
        <v>0.14994395497701754</v>
      </c>
      <c r="Q717" s="121">
        <f t="shared" si="34"/>
        <v>0.12344695675850868</v>
      </c>
      <c r="R717" s="121">
        <f t="shared" si="35"/>
        <v>1.2323495388285457</v>
      </c>
    </row>
    <row r="718" spans="14:18">
      <c r="N718" s="103"/>
      <c r="O718" s="103">
        <v>7.1100000000000302E-2</v>
      </c>
      <c r="P718" s="103">
        <f t="shared" si="33"/>
        <v>0.15001447106282884</v>
      </c>
      <c r="Q718" s="121">
        <f t="shared" si="34"/>
        <v>0.12342976498995369</v>
      </c>
      <c r="R718" s="121">
        <f t="shared" si="35"/>
        <v>1.232197755260604</v>
      </c>
    </row>
    <row r="719" spans="14:18">
      <c r="N719" s="103"/>
      <c r="O719" s="103">
        <v>7.1200000000000305E-2</v>
      </c>
      <c r="P719" s="103">
        <f t="shared" si="33"/>
        <v>0.15008494207893891</v>
      </c>
      <c r="Q719" s="121">
        <f t="shared" si="34"/>
        <v>0.12341265896570207</v>
      </c>
      <c r="R719" s="121">
        <f t="shared" si="35"/>
        <v>1.2320462499471607</v>
      </c>
    </row>
    <row r="720" spans="14:18">
      <c r="N720" s="103"/>
      <c r="O720" s="103">
        <v>7.1300000000000294E-2</v>
      </c>
      <c r="P720" s="103">
        <f t="shared" si="33"/>
        <v>0.15015536796266241</v>
      </c>
      <c r="Q720" s="121">
        <f t="shared" si="34"/>
        <v>0.12339563825810237</v>
      </c>
      <c r="R720" s="121">
        <f t="shared" si="35"/>
        <v>1.2318950219939078</v>
      </c>
    </row>
    <row r="721" spans="14:18">
      <c r="N721" s="103"/>
      <c r="O721" s="103">
        <v>7.1400000000000297E-2</v>
      </c>
      <c r="P721" s="103">
        <f t="shared" si="33"/>
        <v>0.15022574865159238</v>
      </c>
      <c r="Q721" s="121">
        <f t="shared" si="34"/>
        <v>0.12337870244163597</v>
      </c>
      <c r="R721" s="121">
        <f t="shared" si="35"/>
        <v>1.2317440705106586</v>
      </c>
    </row>
    <row r="722" spans="14:18">
      <c r="N722" s="103"/>
      <c r="O722" s="103">
        <v>7.1500000000000299E-2</v>
      </c>
      <c r="P722" s="103">
        <f t="shared" si="33"/>
        <v>0.15029608408360204</v>
      </c>
      <c r="Q722" s="121">
        <f t="shared" si="34"/>
        <v>0.12336185109290657</v>
      </c>
      <c r="R722" s="121">
        <f t="shared" si="35"/>
        <v>1.2315933946113247</v>
      </c>
    </row>
    <row r="723" spans="14:18">
      <c r="N723" s="103"/>
      <c r="O723" s="103">
        <v>7.1600000000000302E-2</v>
      </c>
      <c r="P723" s="103">
        <f t="shared" si="33"/>
        <v>0.15036637419684562</v>
      </c>
      <c r="Q723" s="121">
        <f t="shared" si="34"/>
        <v>0.1233450837906296</v>
      </c>
      <c r="R723" s="121">
        <f t="shared" si="35"/>
        <v>1.23144299341389</v>
      </c>
    </row>
    <row r="724" spans="14:18">
      <c r="N724" s="103"/>
      <c r="O724" s="103">
        <v>7.1700000000000305E-2</v>
      </c>
      <c r="P724" s="103">
        <f t="shared" si="33"/>
        <v>0.15043661892975985</v>
      </c>
      <c r="Q724" s="121">
        <f t="shared" si="34"/>
        <v>0.1233284001156216</v>
      </c>
      <c r="R724" s="121">
        <f t="shared" si="35"/>
        <v>1.231292866040387</v>
      </c>
    </row>
    <row r="725" spans="14:18">
      <c r="N725" s="103"/>
      <c r="O725" s="103">
        <v>7.1800000000000294E-2</v>
      </c>
      <c r="P725" s="103">
        <f t="shared" si="33"/>
        <v>0.15050681822106529</v>
      </c>
      <c r="Q725" s="121">
        <f t="shared" si="34"/>
        <v>0.12331179965078985</v>
      </c>
      <c r="R725" s="121">
        <f t="shared" si="35"/>
        <v>1.2311430116168729</v>
      </c>
    </row>
    <row r="726" spans="14:18">
      <c r="N726" s="103"/>
      <c r="O726" s="103">
        <v>7.1900000000000297E-2</v>
      </c>
      <c r="P726" s="103">
        <f t="shared" si="33"/>
        <v>0.15057697200976725</v>
      </c>
      <c r="Q726" s="121">
        <f t="shared" si="34"/>
        <v>0.12329528198112187</v>
      </c>
      <c r="R726" s="121">
        <f t="shared" si="35"/>
        <v>1.2309934292734042</v>
      </c>
    </row>
    <row r="727" spans="14:18">
      <c r="N727" s="103"/>
      <c r="O727" s="103">
        <v>7.20000000000003E-2</v>
      </c>
      <c r="P727" s="103">
        <f t="shared" si="33"/>
        <v>0.15064708023515683</v>
      </c>
      <c r="Q727" s="121">
        <f t="shared" si="34"/>
        <v>0.12327884669367506</v>
      </c>
      <c r="R727" s="121">
        <f t="shared" si="35"/>
        <v>1.2308441181440144</v>
      </c>
    </row>
    <row r="728" spans="14:18">
      <c r="N728" s="103"/>
      <c r="O728" s="103">
        <v>7.2100000000000303E-2</v>
      </c>
      <c r="P728" s="103">
        <f t="shared" si="33"/>
        <v>0.15071714283681267</v>
      </c>
      <c r="Q728" s="121">
        <f t="shared" si="34"/>
        <v>0.12326249337756635</v>
      </c>
      <c r="R728" s="121">
        <f t="shared" si="35"/>
        <v>1.2306950773666898</v>
      </c>
    </row>
    <row r="729" spans="14:18">
      <c r="N729" s="103"/>
      <c r="O729" s="103">
        <v>7.2200000000000306E-2</v>
      </c>
      <c r="P729" s="103">
        <f t="shared" si="33"/>
        <v>0.15078715975460144</v>
      </c>
      <c r="Q729" s="121">
        <f t="shared" si="34"/>
        <v>0.123246221623962</v>
      </c>
      <c r="R729" s="121">
        <f t="shared" si="35"/>
        <v>1.2305463060833455</v>
      </c>
    </row>
    <row r="730" spans="14:18">
      <c r="N730" s="103"/>
      <c r="O730" s="103">
        <v>7.2300000000000295E-2</v>
      </c>
      <c r="P730" s="103">
        <f t="shared" si="33"/>
        <v>0.15085713092867889</v>
      </c>
      <c r="Q730" s="121">
        <f t="shared" si="34"/>
        <v>0.1232300310260673</v>
      </c>
      <c r="R730" s="121">
        <f t="shared" si="35"/>
        <v>1.2303978034398022</v>
      </c>
    </row>
    <row r="731" spans="14:18">
      <c r="N731" s="103"/>
      <c r="O731" s="103">
        <v>7.2400000000000297E-2</v>
      </c>
      <c r="P731" s="103">
        <f t="shared" si="33"/>
        <v>0.15092705629949169</v>
      </c>
      <c r="Q731" s="121">
        <f t="shared" si="34"/>
        <v>0.12321392117911653</v>
      </c>
      <c r="R731" s="121">
        <f t="shared" si="35"/>
        <v>1.2302495685857644</v>
      </c>
    </row>
    <row r="732" spans="14:18">
      <c r="N732" s="103"/>
      <c r="O732" s="103">
        <v>7.25000000000003E-2</v>
      </c>
      <c r="P732" s="103">
        <f t="shared" si="33"/>
        <v>0.15099693580777726</v>
      </c>
      <c r="Q732" s="121">
        <f t="shared" si="34"/>
        <v>0.12319789168036262</v>
      </c>
      <c r="R732" s="121">
        <f t="shared" si="35"/>
        <v>1.2301016006747956</v>
      </c>
    </row>
    <row r="733" spans="14:18">
      <c r="N733" s="103"/>
      <c r="O733" s="103">
        <v>7.2600000000000303E-2</v>
      </c>
      <c r="P733" s="103">
        <f t="shared" si="33"/>
        <v>0.15106676939456562</v>
      </c>
      <c r="Q733" s="121">
        <f t="shared" si="34"/>
        <v>0.12318194212906726</v>
      </c>
      <c r="R733" s="121">
        <f t="shared" si="35"/>
        <v>1.229953898864296</v>
      </c>
    </row>
    <row r="734" spans="14:18">
      <c r="N734" s="103"/>
      <c r="O734" s="103">
        <v>7.2700000000000306E-2</v>
      </c>
      <c r="P734" s="103">
        <f t="shared" si="33"/>
        <v>0.15113655700117989</v>
      </c>
      <c r="Q734" s="121">
        <f t="shared" si="34"/>
        <v>0.12316607212649085</v>
      </c>
      <c r="R734" s="121">
        <f t="shared" si="35"/>
        <v>1.2298064623154801</v>
      </c>
    </row>
    <row r="735" spans="14:18">
      <c r="N735" s="103"/>
      <c r="O735" s="103">
        <v>7.2800000000000295E-2</v>
      </c>
      <c r="P735" s="103">
        <f t="shared" si="33"/>
        <v>0.1512062985692377</v>
      </c>
      <c r="Q735" s="121">
        <f t="shared" si="34"/>
        <v>0.1231502812758825</v>
      </c>
      <c r="R735" s="121">
        <f t="shared" si="35"/>
        <v>1.2296592901933545</v>
      </c>
    </row>
    <row r="736" spans="14:18">
      <c r="N736" s="103"/>
      <c r="O736" s="103">
        <v>7.2900000000000298E-2</v>
      </c>
      <c r="P736" s="103">
        <f t="shared" si="33"/>
        <v>0.15127599404065126</v>
      </c>
      <c r="Q736" s="121">
        <f t="shared" si="34"/>
        <v>0.12313456918247015</v>
      </c>
      <c r="R736" s="121">
        <f t="shared" si="35"/>
        <v>1.2295123816666953</v>
      </c>
    </row>
    <row r="737" spans="14:18">
      <c r="N737" s="103"/>
      <c r="O737" s="103">
        <v>7.3000000000000301E-2</v>
      </c>
      <c r="P737" s="103">
        <f t="shared" si="33"/>
        <v>0.15134564335762918</v>
      </c>
      <c r="Q737" s="121">
        <f t="shared" si="34"/>
        <v>0.1231189354534506</v>
      </c>
      <c r="R737" s="121">
        <f t="shared" si="35"/>
        <v>1.2293657359080252</v>
      </c>
    </row>
    <row r="738" spans="14:18">
      <c r="N738" s="103"/>
      <c r="O738" s="103">
        <v>7.3100000000000304E-2</v>
      </c>
      <c r="P738" s="103">
        <f t="shared" si="33"/>
        <v>0.15141524646267654</v>
      </c>
      <c r="Q738" s="121">
        <f t="shared" si="34"/>
        <v>0.12310337969797983</v>
      </c>
      <c r="R738" s="121">
        <f t="shared" si="35"/>
        <v>1.2292193520935926</v>
      </c>
    </row>
    <row r="739" spans="14:18">
      <c r="N739" s="103"/>
      <c r="O739" s="103">
        <v>7.3200000000000306E-2</v>
      </c>
      <c r="P739" s="103">
        <f t="shared" si="33"/>
        <v>0.15148480329859651</v>
      </c>
      <c r="Q739" s="121">
        <f t="shared" si="34"/>
        <v>0.12308790152716315</v>
      </c>
      <c r="R739" s="121">
        <f t="shared" si="35"/>
        <v>1.22907322940335</v>
      </c>
    </row>
    <row r="740" spans="14:18">
      <c r="N740" s="103"/>
      <c r="O740" s="103">
        <v>7.3300000000000295E-2</v>
      </c>
      <c r="P740" s="103">
        <f t="shared" si="33"/>
        <v>0.15155431380849008</v>
      </c>
      <c r="Q740" s="121">
        <f t="shared" si="34"/>
        <v>0.12307250055404548</v>
      </c>
      <c r="R740" s="121">
        <f t="shared" si="35"/>
        <v>1.2289273670209302</v>
      </c>
    </row>
    <row r="741" spans="14:18">
      <c r="N741" s="103"/>
      <c r="O741" s="103">
        <v>7.3400000000000298E-2</v>
      </c>
      <c r="P741" s="103">
        <f t="shared" si="33"/>
        <v>0.15162377793575763</v>
      </c>
      <c r="Q741" s="121">
        <f t="shared" si="34"/>
        <v>0.12305717639360167</v>
      </c>
      <c r="R741" s="121">
        <f t="shared" si="35"/>
        <v>1.2287817641336272</v>
      </c>
    </row>
    <row r="742" spans="14:18">
      <c r="N742" s="103"/>
      <c r="O742" s="103">
        <v>7.3500000000000301E-2</v>
      </c>
      <c r="P742" s="103">
        <f t="shared" si="33"/>
        <v>0.15169319562409955</v>
      </c>
      <c r="Q742" s="121">
        <f t="shared" si="34"/>
        <v>0.12304192866272694</v>
      </c>
      <c r="R742" s="121">
        <f t="shared" si="35"/>
        <v>1.2286364199323729</v>
      </c>
    </row>
    <row r="743" spans="14:18">
      <c r="N743" s="103"/>
      <c r="O743" s="103">
        <v>7.3600000000000304E-2</v>
      </c>
      <c r="P743" s="103">
        <f t="shared" si="33"/>
        <v>0.15176256681751651</v>
      </c>
      <c r="Q743" s="121">
        <f t="shared" si="34"/>
        <v>0.12302675698022722</v>
      </c>
      <c r="R743" s="121">
        <f t="shared" si="35"/>
        <v>1.2284913336117183</v>
      </c>
    </row>
    <row r="744" spans="14:18">
      <c r="N744" s="103"/>
      <c r="O744" s="103">
        <v>7.3700000000000307E-2</v>
      </c>
      <c r="P744" s="103">
        <f t="shared" si="33"/>
        <v>0.15183189146031109</v>
      </c>
      <c r="Q744" s="121">
        <f t="shared" si="34"/>
        <v>0.12301166096680963</v>
      </c>
      <c r="R744" s="121">
        <f t="shared" si="35"/>
        <v>1.2283465043698092</v>
      </c>
    </row>
    <row r="745" spans="14:18">
      <c r="N745" s="103"/>
      <c r="O745" s="103">
        <v>7.3800000000000296E-2</v>
      </c>
      <c r="P745" s="103">
        <f t="shared" si="33"/>
        <v>0.15190116949708715</v>
      </c>
      <c r="Q745" s="121">
        <f t="shared" si="34"/>
        <v>0.12299664024507309</v>
      </c>
      <c r="R745" s="121">
        <f t="shared" si="35"/>
        <v>1.228201931408369</v>
      </c>
    </row>
    <row r="746" spans="14:18">
      <c r="N746" s="103"/>
      <c r="O746" s="103">
        <v>7.3900000000000299E-2</v>
      </c>
      <c r="P746" s="103">
        <f t="shared" si="33"/>
        <v>0.15197040087275138</v>
      </c>
      <c r="Q746" s="121">
        <f t="shared" si="34"/>
        <v>0.12298169443949873</v>
      </c>
      <c r="R746" s="121">
        <f t="shared" si="35"/>
        <v>1.2280576139326738</v>
      </c>
    </row>
    <row r="747" spans="14:18">
      <c r="N747" s="103"/>
      <c r="O747" s="103">
        <v>7.4000000000000399E-2</v>
      </c>
      <c r="P747" s="103">
        <f t="shared" si="33"/>
        <v>0.15203958553251382</v>
      </c>
      <c r="Q747" s="121">
        <f t="shared" si="34"/>
        <v>0.12296682317644067</v>
      </c>
      <c r="R747" s="121">
        <f t="shared" si="35"/>
        <v>1.2279135511515349</v>
      </c>
    </row>
    <row r="748" spans="14:18">
      <c r="N748" s="103"/>
      <c r="O748" s="103">
        <v>7.4100000000000402E-2</v>
      </c>
      <c r="P748" s="103">
        <f t="shared" si="33"/>
        <v>0.15210872342188819</v>
      </c>
      <c r="Q748" s="121">
        <f t="shared" si="34"/>
        <v>0.12295202608411654</v>
      </c>
      <c r="R748" s="121">
        <f t="shared" si="35"/>
        <v>1.227769742277278</v>
      </c>
    </row>
    <row r="749" spans="14:18">
      <c r="N749" s="103"/>
      <c r="O749" s="103">
        <v>7.4200000000000405E-2</v>
      </c>
      <c r="P749" s="103">
        <f t="shared" si="33"/>
        <v>0.15217781448669251</v>
      </c>
      <c r="Q749" s="121">
        <f t="shared" si="34"/>
        <v>0.12293730279259826</v>
      </c>
      <c r="R749" s="121">
        <f t="shared" si="35"/>
        <v>1.227626186525721</v>
      </c>
    </row>
    <row r="750" spans="14:18">
      <c r="N750" s="103"/>
      <c r="O750" s="103">
        <v>7.4300000000000394E-2</v>
      </c>
      <c r="P750" s="103">
        <f t="shared" si="33"/>
        <v>0.15224685867304974</v>
      </c>
      <c r="Q750" s="121">
        <f t="shared" si="34"/>
        <v>0.12292265293380278</v>
      </c>
      <c r="R750" s="121">
        <f t="shared" si="35"/>
        <v>1.2274828831161555</v>
      </c>
    </row>
    <row r="751" spans="14:18">
      <c r="N751" s="103"/>
      <c r="O751" s="103">
        <v>7.4400000000000396E-2</v>
      </c>
      <c r="P751" s="103">
        <f t="shared" si="33"/>
        <v>0.15231585592738844</v>
      </c>
      <c r="Q751" s="121">
        <f t="shared" si="34"/>
        <v>0.12290807614148287</v>
      </c>
      <c r="R751" s="121">
        <f t="shared" si="35"/>
        <v>1.2273398312713271</v>
      </c>
    </row>
    <row r="752" spans="14:18">
      <c r="N752" s="103"/>
      <c r="O752" s="103">
        <v>7.4500000000000399E-2</v>
      </c>
      <c r="P752" s="103">
        <f t="shared" si="33"/>
        <v>0.15238480619644298</v>
      </c>
      <c r="Q752" s="121">
        <f t="shared" si="34"/>
        <v>0.12289357205121797</v>
      </c>
      <c r="R752" s="121">
        <f t="shared" si="35"/>
        <v>1.2271970302174133</v>
      </c>
    </row>
    <row r="753" spans="14:18">
      <c r="N753" s="103"/>
      <c r="O753" s="103">
        <v>7.4600000000000402E-2</v>
      </c>
      <c r="P753" s="103">
        <f t="shared" si="33"/>
        <v>0.15245370942725411</v>
      </c>
      <c r="Q753" s="121">
        <f t="shared" si="34"/>
        <v>0.12287914030040505</v>
      </c>
      <c r="R753" s="121">
        <f t="shared" si="35"/>
        <v>1.2270544791840068</v>
      </c>
    </row>
    <row r="754" spans="14:18">
      <c r="N754" s="103"/>
      <c r="O754" s="103">
        <v>7.4700000000000405E-2</v>
      </c>
      <c r="P754" s="103">
        <f t="shared" si="33"/>
        <v>0.15252256556716917</v>
      </c>
      <c r="Q754" s="121">
        <f t="shared" si="34"/>
        <v>0.12286478052824959</v>
      </c>
      <c r="R754" s="121">
        <f t="shared" si="35"/>
        <v>1.2269121774040919</v>
      </c>
    </row>
    <row r="755" spans="14:18">
      <c r="N755" s="103"/>
      <c r="O755" s="103">
        <v>7.4800000000000394E-2</v>
      </c>
      <c r="P755" s="103">
        <f t="shared" si="33"/>
        <v>0.15259137456384333</v>
      </c>
      <c r="Q755" s="121">
        <f t="shared" si="34"/>
        <v>0.12285049237575654</v>
      </c>
      <c r="R755" s="121">
        <f t="shared" si="35"/>
        <v>1.2267701241140296</v>
      </c>
    </row>
    <row r="756" spans="14:18">
      <c r="N756" s="103"/>
      <c r="O756" s="103">
        <v>7.4900000000000397E-2</v>
      </c>
      <c r="P756" s="103">
        <f t="shared" si="33"/>
        <v>0.15266013636523909</v>
      </c>
      <c r="Q756" s="121">
        <f t="shared" si="34"/>
        <v>0.12283627548572136</v>
      </c>
      <c r="R756" s="121">
        <f t="shared" si="35"/>
        <v>1.2266283185535352</v>
      </c>
    </row>
    <row r="757" spans="14:18">
      <c r="N757" s="103"/>
      <c r="O757" s="103">
        <v>7.50000000000004E-2</v>
      </c>
      <c r="P757" s="103">
        <f t="shared" si="33"/>
        <v>0.15272885091962693</v>
      </c>
      <c r="Q757" s="121">
        <f t="shared" si="34"/>
        <v>0.12282212950272103</v>
      </c>
      <c r="R757" s="121">
        <f t="shared" si="35"/>
        <v>1.2264867599656595</v>
      </c>
    </row>
    <row r="758" spans="14:18">
      <c r="N758" s="103"/>
      <c r="O758" s="103">
        <v>7.5100000000000403E-2</v>
      </c>
      <c r="P758" s="103">
        <f t="shared" si="33"/>
        <v>0.15279751817558718</v>
      </c>
      <c r="Q758" s="121">
        <f t="shared" si="34"/>
        <v>0.12280805407310526</v>
      </c>
      <c r="R758" s="121">
        <f t="shared" si="35"/>
        <v>1.2263454475967708</v>
      </c>
    </row>
    <row r="759" spans="14:18">
      <c r="N759" s="103"/>
      <c r="O759" s="103">
        <v>7.5200000000000405E-2</v>
      </c>
      <c r="P759" s="103">
        <f t="shared" si="33"/>
        <v>0.15286613808200591</v>
      </c>
      <c r="Q759" s="121">
        <f t="shared" si="34"/>
        <v>0.12279404884498758</v>
      </c>
      <c r="R759" s="121">
        <f t="shared" si="35"/>
        <v>1.2262043806965348</v>
      </c>
    </row>
    <row r="760" spans="14:18">
      <c r="N760" s="103"/>
      <c r="O760" s="103">
        <v>7.5300000000000394E-2</v>
      </c>
      <c r="P760" s="103">
        <f t="shared" si="33"/>
        <v>0.15293471058808181</v>
      </c>
      <c r="Q760" s="121">
        <f t="shared" si="34"/>
        <v>0.12278011346823656</v>
      </c>
      <c r="R760" s="121">
        <f t="shared" si="35"/>
        <v>1.2260635585178972</v>
      </c>
    </row>
    <row r="761" spans="14:18">
      <c r="N761" s="103"/>
      <c r="O761" s="103">
        <v>7.5400000000000397E-2</v>
      </c>
      <c r="P761" s="103">
        <f t="shared" si="33"/>
        <v>0.15300323564332083</v>
      </c>
      <c r="Q761" s="121">
        <f t="shared" si="34"/>
        <v>0.122766247594467</v>
      </c>
      <c r="R761" s="121">
        <f t="shared" si="35"/>
        <v>1.2259229803170628</v>
      </c>
    </row>
    <row r="762" spans="14:18">
      <c r="N762" s="103"/>
      <c r="O762" s="103">
        <v>7.55000000000004E-2</v>
      </c>
      <c r="P762" s="103">
        <f t="shared" si="33"/>
        <v>0.15307171319753887</v>
      </c>
      <c r="Q762" s="121">
        <f t="shared" si="34"/>
        <v>0.12275245087703142</v>
      </c>
      <c r="R762" s="121">
        <f t="shared" si="35"/>
        <v>1.2257826453534792</v>
      </c>
    </row>
    <row r="763" spans="14:18">
      <c r="N763" s="103"/>
      <c r="O763" s="103">
        <v>7.5600000000000403E-2</v>
      </c>
      <c r="P763" s="103">
        <f t="shared" si="33"/>
        <v>0.15314014320086292</v>
      </c>
      <c r="Q763" s="121">
        <f t="shared" si="34"/>
        <v>0.1227387229710111</v>
      </c>
      <c r="R763" s="121">
        <f t="shared" si="35"/>
        <v>1.2256425528898178</v>
      </c>
    </row>
    <row r="764" spans="14:18">
      <c r="N764" s="103"/>
      <c r="O764" s="103">
        <v>7.5700000000000406E-2</v>
      </c>
      <c r="P764" s="103">
        <f t="shared" si="33"/>
        <v>0.15320852560372905</v>
      </c>
      <c r="Q764" s="121">
        <f t="shared" si="34"/>
        <v>0.1227250635332077</v>
      </c>
      <c r="R764" s="121">
        <f t="shared" si="35"/>
        <v>1.2255027021919545</v>
      </c>
    </row>
    <row r="765" spans="14:18">
      <c r="N765" s="103"/>
      <c r="O765" s="103">
        <v>7.5800000000000395E-2</v>
      </c>
      <c r="P765" s="103">
        <f t="shared" si="33"/>
        <v>0.15327686035688484</v>
      </c>
      <c r="Q765" s="121">
        <f t="shared" si="34"/>
        <v>0.12271147222213456</v>
      </c>
      <c r="R765" s="121">
        <f t="shared" si="35"/>
        <v>1.2253630925289527</v>
      </c>
    </row>
    <row r="766" spans="14:18">
      <c r="N766" s="103"/>
      <c r="O766" s="103">
        <v>7.5900000000000398E-2</v>
      </c>
      <c r="P766" s="103">
        <f t="shared" si="33"/>
        <v>0.15334514741138747</v>
      </c>
      <c r="Q766" s="121">
        <f t="shared" si="34"/>
        <v>0.12269794869800819</v>
      </c>
      <c r="R766" s="121">
        <f t="shared" si="35"/>
        <v>1.2252237231730443</v>
      </c>
    </row>
    <row r="767" spans="14:18">
      <c r="N767" s="103"/>
      <c r="O767" s="103">
        <v>7.6000000000000401E-2</v>
      </c>
      <c r="P767" s="103">
        <f t="shared" si="33"/>
        <v>0.1534133867186066</v>
      </c>
      <c r="Q767" s="121">
        <f t="shared" si="34"/>
        <v>0.12268449262273981</v>
      </c>
      <c r="R767" s="121">
        <f t="shared" si="35"/>
        <v>1.2250845933996137</v>
      </c>
    </row>
    <row r="768" spans="14:18">
      <c r="N768" s="103"/>
      <c r="O768" s="103">
        <v>7.6100000000000403E-2</v>
      </c>
      <c r="P768" s="103">
        <f t="shared" si="33"/>
        <v>0.15348157823022038</v>
      </c>
      <c r="Q768" s="121">
        <f t="shared" si="34"/>
        <v>0.12267110365992681</v>
      </c>
      <c r="R768" s="121">
        <f t="shared" si="35"/>
        <v>1.2249457024871773</v>
      </c>
    </row>
    <row r="769" spans="14:18">
      <c r="N769" s="103"/>
      <c r="O769" s="103">
        <v>7.6200000000000406E-2</v>
      </c>
      <c r="P769" s="103">
        <f t="shared" si="33"/>
        <v>0.1535497218982205</v>
      </c>
      <c r="Q769" s="121">
        <f t="shared" si="34"/>
        <v>0.12265778147484444</v>
      </c>
      <c r="R769" s="121">
        <f t="shared" si="35"/>
        <v>1.2248070497173673</v>
      </c>
    </row>
    <row r="770" spans="14:18">
      <c r="N770" s="103"/>
      <c r="O770" s="103">
        <v>7.6300000000000395E-2</v>
      </c>
      <c r="P770" s="103">
        <f t="shared" si="33"/>
        <v>0.15361781767490942</v>
      </c>
      <c r="Q770" s="121">
        <f t="shared" si="34"/>
        <v>0.12264452573443732</v>
      </c>
      <c r="R770" s="121">
        <f t="shared" si="35"/>
        <v>1.2246686343749151</v>
      </c>
    </row>
    <row r="771" spans="14:18">
      <c r="N771" s="103"/>
      <c r="O771" s="103">
        <v>7.6400000000000398E-2</v>
      </c>
      <c r="P771" s="103">
        <f t="shared" si="33"/>
        <v>0.15368586551290045</v>
      </c>
      <c r="Q771" s="121">
        <f t="shared" si="34"/>
        <v>0.12263133610731133</v>
      </c>
      <c r="R771" s="121">
        <f t="shared" si="35"/>
        <v>1.2245304557476326</v>
      </c>
    </row>
    <row r="772" spans="14:18">
      <c r="N772" s="103"/>
      <c r="O772" s="103">
        <v>7.6500000000000401E-2</v>
      </c>
      <c r="P772" s="103">
        <f t="shared" si="33"/>
        <v>0.1537538653651202</v>
      </c>
      <c r="Q772" s="121">
        <f t="shared" si="34"/>
        <v>0.12261821226372507</v>
      </c>
      <c r="R772" s="121">
        <f t="shared" si="35"/>
        <v>1.2243925131263944</v>
      </c>
    </row>
    <row r="773" spans="14:18">
      <c r="N773" s="103"/>
      <c r="O773" s="103">
        <v>7.6600000000000404E-2</v>
      </c>
      <c r="P773" s="103">
        <f t="shared" si="33"/>
        <v>0.15382181718480434</v>
      </c>
      <c r="Q773" s="121">
        <f t="shared" si="34"/>
        <v>0.12260515387558177</v>
      </c>
      <c r="R773" s="121">
        <f t="shared" si="35"/>
        <v>1.2242548058051228</v>
      </c>
    </row>
    <row r="774" spans="14:18">
      <c r="N774" s="103"/>
      <c r="O774" s="103">
        <v>7.6700000000000407E-2</v>
      </c>
      <c r="P774" s="103">
        <f t="shared" si="33"/>
        <v>0.15388972092550268</v>
      </c>
      <c r="Q774" s="121">
        <f t="shared" si="34"/>
        <v>0.12259216061642104</v>
      </c>
      <c r="R774" s="121">
        <f t="shared" si="35"/>
        <v>1.2241173330807682</v>
      </c>
    </row>
    <row r="775" spans="14:18">
      <c r="N775" s="103"/>
      <c r="O775" s="103">
        <v>7.6800000000000396E-2</v>
      </c>
      <c r="P775" s="103">
        <f t="shared" si="33"/>
        <v>0.15395757654107461</v>
      </c>
      <c r="Q775" s="121">
        <f t="shared" si="34"/>
        <v>0.12257923216141074</v>
      </c>
      <c r="R775" s="121">
        <f t="shared" si="35"/>
        <v>1.2239800942532937</v>
      </c>
    </row>
    <row r="776" spans="14:18">
      <c r="N776" s="103"/>
      <c r="O776" s="103">
        <v>7.6900000000000399E-2</v>
      </c>
      <c r="P776" s="103">
        <f t="shared" si="33"/>
        <v>0.15402538398569351</v>
      </c>
      <c r="Q776" s="121">
        <f t="shared" si="34"/>
        <v>0.12256636818733881</v>
      </c>
      <c r="R776" s="121">
        <f t="shared" si="35"/>
        <v>1.2238430886256588</v>
      </c>
    </row>
    <row r="777" spans="14:18">
      <c r="N777" s="103"/>
      <c r="O777" s="103">
        <v>7.7000000000000401E-2</v>
      </c>
      <c r="P777" s="103">
        <f t="shared" ref="P777:P840" si="36">($O$3*NORMSDIST((1-Q777)^-0.5*NORMSINV(O777)+(Q777/(1-Q777))^0.5*NORMSINV(0.999))-O777*$O$3)*R777</f>
        <v>0.15409314321384338</v>
      </c>
      <c r="Q777" s="121">
        <f t="shared" ref="Q777:Q840" si="37">0.12*(1-EXP(-50*O777))/(1-EXP(-50))+0.24*(1-(1-EXP(-50*O777))/(1-EXP(-50)))</f>
        <v>0.1225535683726052</v>
      </c>
      <c r="R777" s="121">
        <f t="shared" ref="R777:R840" si="38">(1-1.5*(0.11852-0.05478*LN(O777))^2)^(-1)*(1+($O$4-2.5)*(0.11852-0.05478*LN(O777))^2)</f>
        <v>1.2237063155038004</v>
      </c>
    </row>
    <row r="778" spans="14:18">
      <c r="N778" s="103"/>
      <c r="O778" s="103">
        <v>7.7100000000000404E-2</v>
      </c>
      <c r="P778" s="103">
        <f t="shared" si="36"/>
        <v>0.15416085418032108</v>
      </c>
      <c r="Q778" s="121">
        <f t="shared" si="37"/>
        <v>0.12254083239721392</v>
      </c>
      <c r="R778" s="121">
        <f t="shared" si="38"/>
        <v>1.2235697741966196</v>
      </c>
    </row>
    <row r="779" spans="14:18">
      <c r="N779" s="103"/>
      <c r="O779" s="103">
        <v>7.7200000000000393E-2</v>
      </c>
      <c r="P779" s="103">
        <f t="shared" si="36"/>
        <v>0.15422851684023445</v>
      </c>
      <c r="Q779" s="121">
        <f t="shared" si="37"/>
        <v>0.12252815994276492</v>
      </c>
      <c r="R779" s="121">
        <f t="shared" si="38"/>
        <v>1.2234334640159612</v>
      </c>
    </row>
    <row r="780" spans="14:18">
      <c r="N780" s="103"/>
      <c r="O780" s="103">
        <v>7.7300000000000396E-2</v>
      </c>
      <c r="P780" s="103">
        <f t="shared" si="36"/>
        <v>0.15429613114900229</v>
      </c>
      <c r="Q780" s="121">
        <f t="shared" si="37"/>
        <v>0.12251555069244616</v>
      </c>
      <c r="R780" s="121">
        <f t="shared" si="38"/>
        <v>1.2232973842766006</v>
      </c>
    </row>
    <row r="781" spans="14:18">
      <c r="N781" s="103"/>
      <c r="O781" s="103">
        <v>7.7400000000000399E-2</v>
      </c>
      <c r="P781" s="103">
        <f t="shared" si="36"/>
        <v>0.15436369706235745</v>
      </c>
      <c r="Q781" s="121">
        <f t="shared" si="37"/>
        <v>0.12250300433102572</v>
      </c>
      <c r="R781" s="121">
        <f t="shared" si="38"/>
        <v>1.2231615342962265</v>
      </c>
    </row>
    <row r="782" spans="14:18">
      <c r="N782" s="103"/>
      <c r="O782" s="103">
        <v>7.7500000000000499E-2</v>
      </c>
      <c r="P782" s="103">
        <f t="shared" si="36"/>
        <v>0.1544312145363429</v>
      </c>
      <c r="Q782" s="121">
        <f t="shared" si="37"/>
        <v>0.1224905205448439</v>
      </c>
      <c r="R782" s="121">
        <f t="shared" si="38"/>
        <v>1.2230259133954249</v>
      </c>
    </row>
    <row r="783" spans="14:18">
      <c r="N783" s="103"/>
      <c r="O783" s="103">
        <v>7.7600000000000502E-2</v>
      </c>
      <c r="P783" s="103">
        <f t="shared" si="36"/>
        <v>0.1544986835273138</v>
      </c>
      <c r="Q783" s="121">
        <f t="shared" si="37"/>
        <v>0.12247809902180544</v>
      </c>
      <c r="R783" s="121">
        <f t="shared" si="38"/>
        <v>1.2228905208976619</v>
      </c>
    </row>
    <row r="784" spans="14:18">
      <c r="N784" s="103"/>
      <c r="O784" s="103">
        <v>7.7700000000000505E-2</v>
      </c>
      <c r="P784" s="103">
        <f t="shared" si="36"/>
        <v>0.15456610399193718</v>
      </c>
      <c r="Q784" s="121">
        <f t="shared" si="37"/>
        <v>0.1224657394513716</v>
      </c>
      <c r="R784" s="121">
        <f t="shared" si="38"/>
        <v>1.2227553561292694</v>
      </c>
    </row>
    <row r="785" spans="14:18">
      <c r="N785" s="103"/>
      <c r="O785" s="103">
        <v>7.7800000000000494E-2</v>
      </c>
      <c r="P785" s="103">
        <f t="shared" si="36"/>
        <v>0.15463347588719092</v>
      </c>
      <c r="Q785" s="121">
        <f t="shared" si="37"/>
        <v>0.12245344152455245</v>
      </c>
      <c r="R785" s="121">
        <f t="shared" si="38"/>
        <v>1.2226204184194294</v>
      </c>
    </row>
    <row r="786" spans="14:18">
      <c r="N786" s="103"/>
      <c r="O786" s="103">
        <v>7.7900000000000497E-2</v>
      </c>
      <c r="P786" s="103">
        <f t="shared" si="36"/>
        <v>0.15470079917036367</v>
      </c>
      <c r="Q786" s="121">
        <f t="shared" si="37"/>
        <v>0.12244120493389922</v>
      </c>
      <c r="R786" s="121">
        <f t="shared" si="38"/>
        <v>1.2224857071001551</v>
      </c>
    </row>
    <row r="787" spans="14:18">
      <c r="N787" s="103"/>
      <c r="O787" s="103">
        <v>7.8000000000000499E-2</v>
      </c>
      <c r="P787" s="103">
        <f t="shared" si="36"/>
        <v>0.15476807379905716</v>
      </c>
      <c r="Q787" s="121">
        <f t="shared" si="37"/>
        <v>0.12242902937349646</v>
      </c>
      <c r="R787" s="121">
        <f t="shared" si="38"/>
        <v>1.2223512215062804</v>
      </c>
    </row>
    <row r="788" spans="14:18">
      <c r="N788" s="103"/>
      <c r="O788" s="103">
        <v>7.8100000000000502E-2</v>
      </c>
      <c r="P788" s="103">
        <f t="shared" si="36"/>
        <v>0.15483529973118329</v>
      </c>
      <c r="Q788" s="121">
        <f t="shared" si="37"/>
        <v>0.12241691453895456</v>
      </c>
      <c r="R788" s="121">
        <f t="shared" si="38"/>
        <v>1.222216960975441</v>
      </c>
    </row>
    <row r="789" spans="14:18">
      <c r="N789" s="103"/>
      <c r="O789" s="103">
        <v>7.8200000000000505E-2</v>
      </c>
      <c r="P789" s="103">
        <f t="shared" si="36"/>
        <v>0.15490247692496456</v>
      </c>
      <c r="Q789" s="121">
        <f t="shared" si="37"/>
        <v>0.12240486012740201</v>
      </c>
      <c r="R789" s="121">
        <f t="shared" si="38"/>
        <v>1.222082924848058</v>
      </c>
    </row>
    <row r="790" spans="14:18">
      <c r="N790" s="103"/>
      <c r="O790" s="103">
        <v>7.8300000000000494E-2</v>
      </c>
      <c r="P790" s="103">
        <f t="shared" si="36"/>
        <v>0.15496960533893409</v>
      </c>
      <c r="Q790" s="121">
        <f t="shared" si="37"/>
        <v>0.12239286583747791</v>
      </c>
      <c r="R790" s="121">
        <f t="shared" si="38"/>
        <v>1.2219491124673278</v>
      </c>
    </row>
    <row r="791" spans="14:18">
      <c r="N791" s="103"/>
      <c r="O791" s="103">
        <v>7.8400000000000497E-2</v>
      </c>
      <c r="P791" s="103">
        <f t="shared" si="36"/>
        <v>0.1550366849319367</v>
      </c>
      <c r="Q791" s="121">
        <f t="shared" si="37"/>
        <v>0.12238093136932436</v>
      </c>
      <c r="R791" s="121">
        <f t="shared" si="38"/>
        <v>1.2218155231792007</v>
      </c>
    </row>
    <row r="792" spans="14:18">
      <c r="N792" s="103"/>
      <c r="O792" s="103">
        <v>7.85000000000005E-2</v>
      </c>
      <c r="P792" s="103">
        <f t="shared" si="36"/>
        <v>0.15510371566312636</v>
      </c>
      <c r="Q792" s="121">
        <f t="shared" si="37"/>
        <v>0.12236905642457907</v>
      </c>
      <c r="R792" s="121">
        <f t="shared" si="38"/>
        <v>1.2216821563323694</v>
      </c>
    </row>
    <row r="793" spans="14:18">
      <c r="N793" s="103"/>
      <c r="O793" s="103">
        <v>7.8600000000000503E-2</v>
      </c>
      <c r="P793" s="103">
        <f t="shared" si="36"/>
        <v>0.15517069749196785</v>
      </c>
      <c r="Q793" s="121">
        <f t="shared" si="37"/>
        <v>0.12235724070636778</v>
      </c>
      <c r="R793" s="121">
        <f t="shared" si="38"/>
        <v>1.2215490112782539</v>
      </c>
    </row>
    <row r="794" spans="14:18">
      <c r="N794" s="103"/>
      <c r="O794" s="103">
        <v>7.8700000000000506E-2</v>
      </c>
      <c r="P794" s="103">
        <f t="shared" si="36"/>
        <v>0.15523763037823601</v>
      </c>
      <c r="Q794" s="121">
        <f t="shared" si="37"/>
        <v>0.12234548391929692</v>
      </c>
      <c r="R794" s="121">
        <f t="shared" si="38"/>
        <v>1.2214160873709856</v>
      </c>
    </row>
    <row r="795" spans="14:18">
      <c r="N795" s="103"/>
      <c r="O795" s="103">
        <v>7.8800000000000495E-2</v>
      </c>
      <c r="P795" s="103">
        <f t="shared" si="36"/>
        <v>0.15530451428201517</v>
      </c>
      <c r="Q795" s="121">
        <f t="shared" si="37"/>
        <v>0.12233378576944619</v>
      </c>
      <c r="R795" s="121">
        <f t="shared" si="38"/>
        <v>1.2212833839673922</v>
      </c>
    </row>
    <row r="796" spans="14:18">
      <c r="N796" s="103"/>
      <c r="O796" s="103">
        <v>7.8900000000000498E-2</v>
      </c>
      <c r="P796" s="103">
        <f t="shared" si="36"/>
        <v>0.15537134916369807</v>
      </c>
      <c r="Q796" s="121">
        <f t="shared" si="37"/>
        <v>0.12232214596436124</v>
      </c>
      <c r="R796" s="121">
        <f t="shared" si="38"/>
        <v>1.2211509004269856</v>
      </c>
    </row>
    <row r="797" spans="14:18">
      <c r="N797" s="103"/>
      <c r="O797" s="103">
        <v>7.90000000000005E-2</v>
      </c>
      <c r="P797" s="103">
        <f t="shared" si="36"/>
        <v>0.15543813498399003</v>
      </c>
      <c r="Q797" s="121">
        <f t="shared" si="37"/>
        <v>0.12231056421304637</v>
      </c>
      <c r="R797" s="121">
        <f t="shared" si="38"/>
        <v>1.2210186361119439</v>
      </c>
    </row>
    <row r="798" spans="14:18">
      <c r="N798" s="103"/>
      <c r="O798" s="103">
        <v>7.9100000000000503E-2</v>
      </c>
      <c r="P798" s="103">
        <f t="shared" si="36"/>
        <v>0.15550487170390026</v>
      </c>
      <c r="Q798" s="121">
        <f t="shared" si="37"/>
        <v>0.12229904022595715</v>
      </c>
      <c r="R798" s="121">
        <f t="shared" si="38"/>
        <v>1.2208865903870991</v>
      </c>
    </row>
    <row r="799" spans="14:18">
      <c r="N799" s="103"/>
      <c r="O799" s="103">
        <v>7.9200000000000506E-2</v>
      </c>
      <c r="P799" s="103">
        <f t="shared" si="36"/>
        <v>0.15557155928475139</v>
      </c>
      <c r="Q799" s="121">
        <f t="shared" si="37"/>
        <v>0.12228757371499334</v>
      </c>
      <c r="R799" s="121">
        <f t="shared" si="38"/>
        <v>1.2207547626199222</v>
      </c>
    </row>
    <row r="800" spans="14:18">
      <c r="N800" s="103"/>
      <c r="O800" s="103">
        <v>7.9300000000000495E-2</v>
      </c>
      <c r="P800" s="103">
        <f t="shared" si="36"/>
        <v>0.15563819768817186</v>
      </c>
      <c r="Q800" s="121">
        <f t="shared" si="37"/>
        <v>0.12227616439349154</v>
      </c>
      <c r="R800" s="121">
        <f t="shared" si="38"/>
        <v>1.2206231521805089</v>
      </c>
    </row>
    <row r="801" spans="14:18">
      <c r="N801" s="103"/>
      <c r="O801" s="103">
        <v>7.9400000000000498E-2</v>
      </c>
      <c r="P801" s="103">
        <f t="shared" si="36"/>
        <v>0.15570478687609823</v>
      </c>
      <c r="Q801" s="121">
        <f t="shared" si="37"/>
        <v>0.12226481197621811</v>
      </c>
      <c r="R801" s="121">
        <f t="shared" si="38"/>
        <v>1.2204917584415653</v>
      </c>
    </row>
    <row r="802" spans="14:18">
      <c r="N802" s="103"/>
      <c r="O802" s="103">
        <v>7.9500000000000501E-2</v>
      </c>
      <c r="P802" s="103">
        <f t="shared" si="36"/>
        <v>0.15577132681077516</v>
      </c>
      <c r="Q802" s="121">
        <f t="shared" si="37"/>
        <v>0.12225351617936207</v>
      </c>
      <c r="R802" s="121">
        <f t="shared" si="38"/>
        <v>1.2203605807783937</v>
      </c>
    </row>
    <row r="803" spans="14:18">
      <c r="N803" s="103"/>
      <c r="O803" s="103">
        <v>7.9600000000000504E-2</v>
      </c>
      <c r="P803" s="103">
        <f t="shared" si="36"/>
        <v>0.15583781745475545</v>
      </c>
      <c r="Q803" s="121">
        <f t="shared" si="37"/>
        <v>0.12224227672052787</v>
      </c>
      <c r="R803" s="121">
        <f t="shared" si="38"/>
        <v>1.220229618568879</v>
      </c>
    </row>
    <row r="804" spans="14:18">
      <c r="N804" s="103"/>
      <c r="O804" s="103">
        <v>7.9700000000000507E-2</v>
      </c>
      <c r="P804" s="103">
        <f t="shared" si="36"/>
        <v>0.15590425877089795</v>
      </c>
      <c r="Q804" s="121">
        <f t="shared" si="37"/>
        <v>0.12223109331872847</v>
      </c>
      <c r="R804" s="121">
        <f t="shared" si="38"/>
        <v>1.2200988711934748</v>
      </c>
    </row>
    <row r="805" spans="14:18">
      <c r="N805" s="103"/>
      <c r="O805" s="103">
        <v>7.9800000000000496E-2</v>
      </c>
      <c r="P805" s="103">
        <f t="shared" si="36"/>
        <v>0.15597065072236882</v>
      </c>
      <c r="Q805" s="121">
        <f t="shared" si="37"/>
        <v>0.12221996569437825</v>
      </c>
      <c r="R805" s="121">
        <f t="shared" si="38"/>
        <v>1.2199683380351889</v>
      </c>
    </row>
    <row r="806" spans="14:18">
      <c r="N806" s="103"/>
      <c r="O806" s="103">
        <v>7.9900000000000498E-2</v>
      </c>
      <c r="P806" s="103">
        <f t="shared" si="36"/>
        <v>0.15603699327263978</v>
      </c>
      <c r="Q806" s="121">
        <f t="shared" si="37"/>
        <v>0.12220889356928602</v>
      </c>
      <c r="R806" s="121">
        <f t="shared" si="38"/>
        <v>1.2198380184795701</v>
      </c>
    </row>
    <row r="807" spans="14:18">
      <c r="N807" s="103"/>
      <c r="O807" s="103">
        <v>8.0000000000000501E-2</v>
      </c>
      <c r="P807" s="103">
        <f t="shared" si="36"/>
        <v>0.15610328638548951</v>
      </c>
      <c r="Q807" s="121">
        <f t="shared" si="37"/>
        <v>0.12219787666664804</v>
      </c>
      <c r="R807" s="121">
        <f t="shared" si="38"/>
        <v>1.2197079119146952</v>
      </c>
    </row>
    <row r="808" spans="14:18">
      <c r="N808" s="103"/>
      <c r="O808" s="103">
        <v>8.0100000000000504E-2</v>
      </c>
      <c r="P808" s="103">
        <f t="shared" si="36"/>
        <v>0.15616953002500189</v>
      </c>
      <c r="Q808" s="121">
        <f t="shared" si="37"/>
        <v>0.12218691471104122</v>
      </c>
      <c r="R808" s="121">
        <f t="shared" si="38"/>
        <v>1.2195780177311537</v>
      </c>
    </row>
    <row r="809" spans="14:18">
      <c r="N809" s="103"/>
      <c r="O809" s="103">
        <v>8.0200000000000493E-2</v>
      </c>
      <c r="P809" s="103">
        <f t="shared" si="36"/>
        <v>0.1562357241555655</v>
      </c>
      <c r="Q809" s="121">
        <f t="shared" si="37"/>
        <v>0.12217600742841606</v>
      </c>
      <c r="R809" s="121">
        <f t="shared" si="38"/>
        <v>1.2194483353220369</v>
      </c>
    </row>
    <row r="810" spans="14:18">
      <c r="N810" s="103"/>
      <c r="O810" s="103">
        <v>8.0300000000000496E-2</v>
      </c>
      <c r="P810" s="103">
        <f t="shared" si="36"/>
        <v>0.15630186874187463</v>
      </c>
      <c r="Q810" s="121">
        <f t="shared" si="37"/>
        <v>0.12216515454608998</v>
      </c>
      <c r="R810" s="121">
        <f t="shared" si="38"/>
        <v>1.2193188640829213</v>
      </c>
    </row>
    <row r="811" spans="14:18">
      <c r="N811" s="103"/>
      <c r="O811" s="103">
        <v>8.0400000000000499E-2</v>
      </c>
      <c r="P811" s="103">
        <f t="shared" si="36"/>
        <v>0.15636796374892695</v>
      </c>
      <c r="Q811" s="121">
        <f t="shared" si="37"/>
        <v>0.12215435579274028</v>
      </c>
      <c r="R811" s="121">
        <f t="shared" si="38"/>
        <v>1.2191896034118583</v>
      </c>
    </row>
    <row r="812" spans="14:18">
      <c r="N812" s="103"/>
      <c r="O812" s="103">
        <v>8.0500000000000502E-2</v>
      </c>
      <c r="P812" s="103">
        <f t="shared" si="36"/>
        <v>0.15643400914202515</v>
      </c>
      <c r="Q812" s="121">
        <f t="shared" si="37"/>
        <v>0.12214361089839762</v>
      </c>
      <c r="R812" s="121">
        <f t="shared" si="38"/>
        <v>1.2190605527093594</v>
      </c>
    </row>
    <row r="813" spans="14:18">
      <c r="N813" s="103"/>
      <c r="O813" s="103">
        <v>8.0600000000000505E-2</v>
      </c>
      <c r="P813" s="103">
        <f t="shared" si="36"/>
        <v>0.15650000488677493</v>
      </c>
      <c r="Q813" s="121">
        <f t="shared" si="37"/>
        <v>0.12213291959443909</v>
      </c>
      <c r="R813" s="121">
        <f t="shared" si="38"/>
        <v>1.2189317113783837</v>
      </c>
    </row>
    <row r="814" spans="14:18">
      <c r="N814" s="103"/>
      <c r="O814" s="103">
        <v>8.0700000000000494E-2</v>
      </c>
      <c r="P814" s="103">
        <f t="shared" si="36"/>
        <v>0.15656595094908429</v>
      </c>
      <c r="Q814" s="121">
        <f t="shared" si="37"/>
        <v>0.12212228161358148</v>
      </c>
      <c r="R814" s="121">
        <f t="shared" si="38"/>
        <v>1.2188030788243247</v>
      </c>
    </row>
    <row r="815" spans="14:18">
      <c r="N815" s="103"/>
      <c r="O815" s="103">
        <v>8.0800000000000496E-2</v>
      </c>
      <c r="P815" s="103">
        <f t="shared" si="36"/>
        <v>0.15663184729516513</v>
      </c>
      <c r="Q815" s="121">
        <f t="shared" si="37"/>
        <v>0.12211169668987475</v>
      </c>
      <c r="R815" s="121">
        <f t="shared" si="38"/>
        <v>1.2186746544549969</v>
      </c>
    </row>
    <row r="816" spans="14:18">
      <c r="N816" s="103"/>
      <c r="O816" s="103">
        <v>8.0900000000000499E-2</v>
      </c>
      <c r="P816" s="103">
        <f t="shared" si="36"/>
        <v>0.15669769389153138</v>
      </c>
      <c r="Q816" s="121">
        <f t="shared" si="37"/>
        <v>0.12210116455869525</v>
      </c>
      <c r="R816" s="121">
        <f t="shared" si="38"/>
        <v>1.2185464376806241</v>
      </c>
    </row>
    <row r="817" spans="14:18">
      <c r="N817" s="103"/>
      <c r="O817" s="103">
        <v>8.1000000000000599E-2</v>
      </c>
      <c r="P817" s="103">
        <f t="shared" si="36"/>
        <v>0.15676349070499751</v>
      </c>
      <c r="Q817" s="121">
        <f t="shared" si="37"/>
        <v>0.12209068495673915</v>
      </c>
      <c r="R817" s="121">
        <f t="shared" si="38"/>
        <v>1.2184184279138248</v>
      </c>
    </row>
    <row r="818" spans="14:18">
      <c r="N818" s="103"/>
      <c r="O818" s="103">
        <v>8.1100000000000602E-2</v>
      </c>
      <c r="P818" s="103">
        <f t="shared" si="36"/>
        <v>0.15682923770268045</v>
      </c>
      <c r="Q818" s="121">
        <f t="shared" si="37"/>
        <v>0.12208025762201588</v>
      </c>
      <c r="R818" s="121">
        <f t="shared" si="38"/>
        <v>1.2182906245696024</v>
      </c>
    </row>
    <row r="819" spans="14:18">
      <c r="N819" s="103"/>
      <c r="O819" s="103">
        <v>8.1200000000000605E-2</v>
      </c>
      <c r="P819" s="103">
        <f t="shared" si="36"/>
        <v>0.15689493485199743</v>
      </c>
      <c r="Q819" s="121">
        <f t="shared" si="37"/>
        <v>0.12206988229384148</v>
      </c>
      <c r="R819" s="121">
        <f t="shared" si="38"/>
        <v>1.2181630270653292</v>
      </c>
    </row>
    <row r="820" spans="14:18">
      <c r="N820" s="103"/>
      <c r="O820" s="103">
        <v>8.1300000000000594E-2</v>
      </c>
      <c r="P820" s="103">
        <f t="shared" si="36"/>
        <v>0.15696058212066566</v>
      </c>
      <c r="Q820" s="121">
        <f t="shared" si="37"/>
        <v>0.12205955871283226</v>
      </c>
      <c r="R820" s="121">
        <f t="shared" si="38"/>
        <v>1.2180356348207366</v>
      </c>
    </row>
    <row r="821" spans="14:18">
      <c r="N821" s="103"/>
      <c r="O821" s="103">
        <v>8.1400000000000597E-2</v>
      </c>
      <c r="P821" s="103">
        <f t="shared" si="36"/>
        <v>0.15702617947670244</v>
      </c>
      <c r="Q821" s="121">
        <f t="shared" si="37"/>
        <v>0.1220492866208981</v>
      </c>
      <c r="R821" s="121">
        <f t="shared" si="38"/>
        <v>1.2179084472579018</v>
      </c>
    </row>
    <row r="822" spans="14:18">
      <c r="N822" s="103"/>
      <c r="O822" s="103">
        <v>8.15000000000006E-2</v>
      </c>
      <c r="P822" s="103">
        <f t="shared" si="36"/>
        <v>0.15709172688842352</v>
      </c>
      <c r="Q822" s="121">
        <f t="shared" si="37"/>
        <v>0.12203906576123623</v>
      </c>
      <c r="R822" s="121">
        <f t="shared" si="38"/>
        <v>1.2177814638012334</v>
      </c>
    </row>
    <row r="823" spans="14:18">
      <c r="N823" s="103"/>
      <c r="O823" s="103">
        <v>8.1600000000000603E-2</v>
      </c>
      <c r="P823" s="103">
        <f t="shared" si="36"/>
        <v>0.15715722432444496</v>
      </c>
      <c r="Q823" s="121">
        <f t="shared" si="37"/>
        <v>0.12202889587832456</v>
      </c>
      <c r="R823" s="121">
        <f t="shared" si="38"/>
        <v>1.2176546838774636</v>
      </c>
    </row>
    <row r="824" spans="14:18">
      <c r="N824" s="103"/>
      <c r="O824" s="103">
        <v>8.1700000000000605E-2</v>
      </c>
      <c r="P824" s="103">
        <f t="shared" si="36"/>
        <v>0.15722267175367985</v>
      </c>
      <c r="Q824" s="121">
        <f t="shared" si="37"/>
        <v>0.12201877671791554</v>
      </c>
      <c r="R824" s="121">
        <f t="shared" si="38"/>
        <v>1.2175281069156321</v>
      </c>
    </row>
    <row r="825" spans="14:18">
      <c r="N825" s="103"/>
      <c r="O825" s="103">
        <v>8.1800000000000594E-2</v>
      </c>
      <c r="P825" s="103">
        <f t="shared" si="36"/>
        <v>0.15728806914533827</v>
      </c>
      <c r="Q825" s="121">
        <f t="shared" si="37"/>
        <v>0.12200870802702961</v>
      </c>
      <c r="R825" s="121">
        <f t="shared" si="38"/>
        <v>1.2174017323470752</v>
      </c>
    </row>
    <row r="826" spans="14:18">
      <c r="N826" s="103"/>
      <c r="O826" s="103">
        <v>8.1900000000000597E-2</v>
      </c>
      <c r="P826" s="103">
        <f t="shared" si="36"/>
        <v>0.15735341646892825</v>
      </c>
      <c r="Q826" s="121">
        <f t="shared" si="37"/>
        <v>0.12199868955394898</v>
      </c>
      <c r="R826" s="121">
        <f t="shared" si="38"/>
        <v>1.2172755596054132</v>
      </c>
    </row>
    <row r="827" spans="14:18">
      <c r="N827" s="103"/>
      <c r="O827" s="103">
        <v>8.20000000000006E-2</v>
      </c>
      <c r="P827" s="103">
        <f t="shared" si="36"/>
        <v>0.15741871369425453</v>
      </c>
      <c r="Q827" s="121">
        <f t="shared" si="37"/>
        <v>0.12198872104821129</v>
      </c>
      <c r="R827" s="121">
        <f t="shared" si="38"/>
        <v>1.2171495881265413</v>
      </c>
    </row>
    <row r="828" spans="14:18">
      <c r="N828" s="103"/>
      <c r="O828" s="103">
        <v>8.2100000000000603E-2</v>
      </c>
      <c r="P828" s="103">
        <f t="shared" si="36"/>
        <v>0.15748396079141805</v>
      </c>
      <c r="Q828" s="121">
        <f t="shared" si="37"/>
        <v>0.12197880226060338</v>
      </c>
      <c r="R828" s="121">
        <f t="shared" si="38"/>
        <v>1.2170238173486139</v>
      </c>
    </row>
    <row r="829" spans="14:18">
      <c r="N829" s="103"/>
      <c r="O829" s="103">
        <v>8.2200000000000606E-2</v>
      </c>
      <c r="P829" s="103">
        <f t="shared" si="36"/>
        <v>0.15754915773081388</v>
      </c>
      <c r="Q829" s="121">
        <f t="shared" si="37"/>
        <v>0.12196893294315506</v>
      </c>
      <c r="R829" s="121">
        <f t="shared" si="38"/>
        <v>1.2168982467120344</v>
      </c>
    </row>
    <row r="830" spans="14:18">
      <c r="N830" s="103"/>
      <c r="O830" s="103">
        <v>8.2300000000000595E-2</v>
      </c>
      <c r="P830" s="103">
        <f t="shared" si="36"/>
        <v>0.15761430448313307</v>
      </c>
      <c r="Q830" s="121">
        <f t="shared" si="37"/>
        <v>0.12195911284913284</v>
      </c>
      <c r="R830" s="121">
        <f t="shared" si="38"/>
        <v>1.2167728756594443</v>
      </c>
    </row>
    <row r="831" spans="14:18">
      <c r="N831" s="103"/>
      <c r="O831" s="103">
        <v>8.2400000000000598E-2</v>
      </c>
      <c r="P831" s="103">
        <f t="shared" si="36"/>
        <v>0.15767940101935998</v>
      </c>
      <c r="Q831" s="121">
        <f t="shared" si="37"/>
        <v>0.12194934173303393</v>
      </c>
      <c r="R831" s="121">
        <f t="shared" si="38"/>
        <v>1.2166477036357097</v>
      </c>
    </row>
    <row r="832" spans="14:18">
      <c r="N832" s="103"/>
      <c r="O832" s="103">
        <v>8.2500000000000601E-2</v>
      </c>
      <c r="P832" s="103">
        <f t="shared" si="36"/>
        <v>0.15774444731077331</v>
      </c>
      <c r="Q832" s="121">
        <f t="shared" si="37"/>
        <v>0.12193961935057983</v>
      </c>
      <c r="R832" s="121">
        <f t="shared" si="38"/>
        <v>1.2165227300879113</v>
      </c>
    </row>
    <row r="833" spans="14:18">
      <c r="N833" s="103"/>
      <c r="O833" s="103">
        <v>8.2600000000000603E-2</v>
      </c>
      <c r="P833" s="103">
        <f t="shared" si="36"/>
        <v>0.15780944332894514</v>
      </c>
      <c r="Q833" s="121">
        <f t="shared" si="37"/>
        <v>0.12192994545871055</v>
      </c>
      <c r="R833" s="121">
        <f t="shared" si="38"/>
        <v>1.2163979544653332</v>
      </c>
    </row>
    <row r="834" spans="14:18">
      <c r="N834" s="103"/>
      <c r="O834" s="103">
        <v>8.2700000000000606E-2</v>
      </c>
      <c r="P834" s="103">
        <f t="shared" si="36"/>
        <v>0.15787438904573864</v>
      </c>
      <c r="Q834" s="121">
        <f t="shared" si="37"/>
        <v>0.12192031981557824</v>
      </c>
      <c r="R834" s="121">
        <f t="shared" si="38"/>
        <v>1.2162733762194495</v>
      </c>
    </row>
    <row r="835" spans="14:18">
      <c r="N835" s="103"/>
      <c r="O835" s="103">
        <v>8.2800000000000595E-2</v>
      </c>
      <c r="P835" s="103">
        <f t="shared" si="36"/>
        <v>0.15793928443331071</v>
      </c>
      <c r="Q835" s="121">
        <f t="shared" si="37"/>
        <v>0.12191074218054133</v>
      </c>
      <c r="R835" s="121">
        <f t="shared" si="38"/>
        <v>1.2161489948039141</v>
      </c>
    </row>
    <row r="836" spans="14:18">
      <c r="N836" s="103"/>
      <c r="O836" s="103">
        <v>8.2900000000000598E-2</v>
      </c>
      <c r="P836" s="103">
        <f t="shared" si="36"/>
        <v>0.15800412946410786</v>
      </c>
      <c r="Q836" s="121">
        <f t="shared" si="37"/>
        <v>0.12190121231415847</v>
      </c>
      <c r="R836" s="121">
        <f t="shared" si="38"/>
        <v>1.2160248096745501</v>
      </c>
    </row>
    <row r="837" spans="14:18">
      <c r="N837" s="103"/>
      <c r="O837" s="103">
        <v>8.3000000000000601E-2</v>
      </c>
      <c r="P837" s="103">
        <f t="shared" si="36"/>
        <v>0.15806892411086684</v>
      </c>
      <c r="Q837" s="121">
        <f t="shared" si="37"/>
        <v>0.12189172997818248</v>
      </c>
      <c r="R837" s="121">
        <f t="shared" si="38"/>
        <v>1.2159008202893373</v>
      </c>
    </row>
    <row r="838" spans="14:18">
      <c r="N838" s="103"/>
      <c r="O838" s="103">
        <v>8.3100000000000604E-2</v>
      </c>
      <c r="P838" s="103">
        <f t="shared" si="36"/>
        <v>0.15813366834661702</v>
      </c>
      <c r="Q838" s="121">
        <f t="shared" si="37"/>
        <v>0.12188229493555447</v>
      </c>
      <c r="R838" s="121">
        <f t="shared" si="38"/>
        <v>1.2157770261084022</v>
      </c>
    </row>
    <row r="839" spans="14:18">
      <c r="N839" s="103"/>
      <c r="O839" s="103">
        <v>8.3200000000000607E-2</v>
      </c>
      <c r="P839" s="103">
        <f t="shared" si="36"/>
        <v>0.15819836214467375</v>
      </c>
      <c r="Q839" s="121">
        <f t="shared" si="37"/>
        <v>0.12187290695039789</v>
      </c>
      <c r="R839" s="121">
        <f t="shared" si="38"/>
        <v>1.215653426594006</v>
      </c>
    </row>
    <row r="840" spans="14:18">
      <c r="N840" s="103"/>
      <c r="O840" s="103">
        <v>8.3300000000000596E-2</v>
      </c>
      <c r="P840" s="103">
        <f t="shared" si="36"/>
        <v>0.15826300547864372</v>
      </c>
      <c r="Q840" s="121">
        <f t="shared" si="37"/>
        <v>0.12186356578801261</v>
      </c>
      <c r="R840" s="121">
        <f t="shared" si="38"/>
        <v>1.2155300212105331</v>
      </c>
    </row>
    <row r="841" spans="14:18">
      <c r="N841" s="103"/>
      <c r="O841" s="103">
        <v>8.3400000000000599E-2</v>
      </c>
      <c r="P841" s="103">
        <f t="shared" ref="P841:P904" si="39">($O$3*NORMSDIST((1-Q841)^-0.5*NORMSINV(O841)+(Q841/(1-Q841))^0.5*NORMSINV(0.999))-O841*$O$3)*R841</f>
        <v>0.15832759832242016</v>
      </c>
      <c r="Q841" s="121">
        <f t="shared" ref="Q841:Q904" si="40">0.12*(1-EXP(-50*O841))/(1-EXP(-50))+0.24*(1-(1-EXP(-50*O841))/(1-EXP(-50)))</f>
        <v>0.12185427121486909</v>
      </c>
      <c r="R841" s="121">
        <f t="shared" ref="R841:R904" si="41">(1-1.5*(0.11852-0.05478*LN(O841))^2)^(-1)*(1+($O$4-2.5)*(0.11852-0.05478*LN(O841))^2)</f>
        <v>1.2154068094244836</v>
      </c>
    </row>
    <row r="842" spans="14:18">
      <c r="N842" s="103"/>
      <c r="O842" s="103">
        <v>8.3500000000000602E-2</v>
      </c>
      <c r="P842" s="103">
        <f t="shared" si="39"/>
        <v>0.15839214065018448</v>
      </c>
      <c r="Q842" s="121">
        <f t="shared" si="40"/>
        <v>0.12184502299860252</v>
      </c>
      <c r="R842" s="121">
        <f t="shared" si="41"/>
        <v>1.2152837907044569</v>
      </c>
    </row>
    <row r="843" spans="14:18">
      <c r="N843" s="103"/>
      <c r="O843" s="103">
        <v>8.3600000000000604E-2</v>
      </c>
      <c r="P843" s="103">
        <f t="shared" si="39"/>
        <v>0.15845663243640415</v>
      </c>
      <c r="Q843" s="121">
        <f t="shared" si="40"/>
        <v>0.121835820908007</v>
      </c>
      <c r="R843" s="121">
        <f t="shared" si="41"/>
        <v>1.2151609645211461</v>
      </c>
    </row>
    <row r="844" spans="14:18">
      <c r="N844" s="103"/>
      <c r="O844" s="103">
        <v>8.3700000000000593E-2</v>
      </c>
      <c r="P844" s="103">
        <f t="shared" si="39"/>
        <v>0.15852107365583279</v>
      </c>
      <c r="Q844" s="121">
        <f t="shared" si="40"/>
        <v>0.1218266647130298</v>
      </c>
      <c r="R844" s="121">
        <f t="shared" si="41"/>
        <v>1.2150383303473238</v>
      </c>
    </row>
    <row r="845" spans="14:18">
      <c r="N845" s="103"/>
      <c r="O845" s="103">
        <v>8.3800000000000596E-2</v>
      </c>
      <c r="P845" s="103">
        <f t="shared" si="39"/>
        <v>0.15858546428351039</v>
      </c>
      <c r="Q845" s="121">
        <f t="shared" si="40"/>
        <v>0.12181755418476559</v>
      </c>
      <c r="R845" s="121">
        <f t="shared" si="41"/>
        <v>1.2149158876578332</v>
      </c>
    </row>
    <row r="846" spans="14:18">
      <c r="N846" s="103"/>
      <c r="O846" s="103">
        <v>8.3900000000000599E-2</v>
      </c>
      <c r="P846" s="103">
        <f t="shared" si="39"/>
        <v>0.15864980429476033</v>
      </c>
      <c r="Q846" s="121">
        <f t="shared" si="40"/>
        <v>0.12180848909545064</v>
      </c>
      <c r="R846" s="121">
        <f t="shared" si="41"/>
        <v>1.2147936359295768</v>
      </c>
    </row>
    <row r="847" spans="14:18">
      <c r="N847" s="103"/>
      <c r="O847" s="103">
        <v>8.4000000000000602E-2</v>
      </c>
      <c r="P847" s="103">
        <f t="shared" si="39"/>
        <v>0.1587140936651911</v>
      </c>
      <c r="Q847" s="121">
        <f t="shared" si="40"/>
        <v>0.12179946921845727</v>
      </c>
      <c r="R847" s="121">
        <f t="shared" si="41"/>
        <v>1.2146715746415069</v>
      </c>
    </row>
    <row r="848" spans="14:18">
      <c r="N848" s="103"/>
      <c r="O848" s="103">
        <v>8.4100000000000605E-2</v>
      </c>
      <c r="P848" s="103">
        <f t="shared" si="39"/>
        <v>0.15877833237069305</v>
      </c>
      <c r="Q848" s="121">
        <f t="shared" si="40"/>
        <v>0.12179049432828809</v>
      </c>
      <c r="R848" s="121">
        <f t="shared" si="41"/>
        <v>1.2145497032746126</v>
      </c>
    </row>
    <row r="849" spans="14:18">
      <c r="N849" s="103"/>
      <c r="O849" s="103">
        <v>8.4200000000000594E-2</v>
      </c>
      <c r="P849" s="103">
        <f t="shared" si="39"/>
        <v>0.15884252038744048</v>
      </c>
      <c r="Q849" s="121">
        <f t="shared" si="40"/>
        <v>0.12178156420057036</v>
      </c>
      <c r="R849" s="121">
        <f t="shared" si="41"/>
        <v>1.2144280213119134</v>
      </c>
    </row>
    <row r="850" spans="14:18">
      <c r="N850" s="103"/>
      <c r="O850" s="103">
        <v>8.4300000000000597E-2</v>
      </c>
      <c r="P850" s="103">
        <f t="shared" si="39"/>
        <v>0.15890665769189047</v>
      </c>
      <c r="Q850" s="121">
        <f t="shared" si="40"/>
        <v>0.12177267861205045</v>
      </c>
      <c r="R850" s="121">
        <f t="shared" si="41"/>
        <v>1.2143065282384453</v>
      </c>
    </row>
    <row r="851" spans="14:18">
      <c r="N851" s="103"/>
      <c r="O851" s="103">
        <v>8.4400000000000697E-2</v>
      </c>
      <c r="P851" s="103">
        <f t="shared" si="39"/>
        <v>0.15897074426077865</v>
      </c>
      <c r="Q851" s="121">
        <f t="shared" si="40"/>
        <v>0.12176383734058815</v>
      </c>
      <c r="R851" s="121">
        <f t="shared" si="41"/>
        <v>1.2141852235412514</v>
      </c>
    </row>
    <row r="852" spans="14:18">
      <c r="N852" s="103"/>
      <c r="O852" s="103">
        <v>8.45000000000007E-2</v>
      </c>
      <c r="P852" s="103">
        <f t="shared" si="39"/>
        <v>0.15903478007112271</v>
      </c>
      <c r="Q852" s="121">
        <f t="shared" si="40"/>
        <v>0.12175504016515125</v>
      </c>
      <c r="R852" s="121">
        <f t="shared" si="41"/>
        <v>1.2140641067093734</v>
      </c>
    </row>
    <row r="853" spans="14:18">
      <c r="N853" s="103"/>
      <c r="O853" s="103">
        <v>8.4600000000000702E-2</v>
      </c>
      <c r="P853" s="103">
        <f t="shared" si="39"/>
        <v>0.15909876510022122</v>
      </c>
      <c r="Q853" s="121">
        <f t="shared" si="40"/>
        <v>0.12174628686580988</v>
      </c>
      <c r="R853" s="121">
        <f t="shared" si="41"/>
        <v>1.2139431772338398</v>
      </c>
    </row>
    <row r="854" spans="14:18">
      <c r="N854" s="103"/>
      <c r="O854" s="103">
        <v>8.4700000000000705E-2</v>
      </c>
      <c r="P854" s="103">
        <f t="shared" si="39"/>
        <v>0.15916269932565036</v>
      </c>
      <c r="Q854" s="121">
        <f t="shared" si="40"/>
        <v>0.1217375772237311</v>
      </c>
      <c r="R854" s="121">
        <f t="shared" si="41"/>
        <v>1.2138224346076565</v>
      </c>
    </row>
    <row r="855" spans="14:18">
      <c r="N855" s="103"/>
      <c r="O855" s="103">
        <v>8.4800000000000694E-2</v>
      </c>
      <c r="P855" s="103">
        <f t="shared" si="39"/>
        <v>0.1592265827252651</v>
      </c>
      <c r="Q855" s="121">
        <f t="shared" si="40"/>
        <v>0.12172891102117342</v>
      </c>
      <c r="R855" s="121">
        <f t="shared" si="41"/>
        <v>1.2137018783257956</v>
      </c>
    </row>
    <row r="856" spans="14:18">
      <c r="N856" s="103"/>
      <c r="O856" s="103">
        <v>8.4900000000000697E-2</v>
      </c>
      <c r="P856" s="103">
        <f t="shared" si="39"/>
        <v>0.15929041527719739</v>
      </c>
      <c r="Q856" s="121">
        <f t="shared" si="40"/>
        <v>0.12172028804148131</v>
      </c>
      <c r="R856" s="121">
        <f t="shared" si="41"/>
        <v>1.2135815078851877</v>
      </c>
    </row>
    <row r="857" spans="14:18">
      <c r="N857" s="103"/>
      <c r="O857" s="103">
        <v>8.50000000000007E-2</v>
      </c>
      <c r="P857" s="103">
        <f t="shared" si="39"/>
        <v>0.15935419695985784</v>
      </c>
      <c r="Q857" s="121">
        <f t="shared" si="40"/>
        <v>0.12171170806907984</v>
      </c>
      <c r="R857" s="121">
        <f t="shared" si="41"/>
        <v>1.2134613227847098</v>
      </c>
    </row>
    <row r="858" spans="14:18">
      <c r="N858" s="103"/>
      <c r="O858" s="103">
        <v>8.5100000000000703E-2</v>
      </c>
      <c r="P858" s="103">
        <f t="shared" si="39"/>
        <v>0.15941792775193156</v>
      </c>
      <c r="Q858" s="121">
        <f t="shared" si="40"/>
        <v>0.12170317088946925</v>
      </c>
      <c r="R858" s="121">
        <f t="shared" si="41"/>
        <v>1.2133413225251766</v>
      </c>
    </row>
    <row r="859" spans="14:18">
      <c r="N859" s="103"/>
      <c r="O859" s="103">
        <v>8.5200000000000706E-2</v>
      </c>
      <c r="P859" s="103">
        <f t="shared" si="39"/>
        <v>0.15948160763238001</v>
      </c>
      <c r="Q859" s="121">
        <f t="shared" si="40"/>
        <v>0.12169467628921961</v>
      </c>
      <c r="R859" s="121">
        <f t="shared" si="41"/>
        <v>1.2132215066093313</v>
      </c>
    </row>
    <row r="860" spans="14:18">
      <c r="N860" s="103"/>
      <c r="O860" s="103">
        <v>8.5300000000000695E-2</v>
      </c>
      <c r="P860" s="103">
        <f t="shared" si="39"/>
        <v>0.15954523658043931</v>
      </c>
      <c r="Q860" s="121">
        <f t="shared" si="40"/>
        <v>0.12168622405596545</v>
      </c>
      <c r="R860" s="121">
        <f t="shared" si="41"/>
        <v>1.2131018745418347</v>
      </c>
    </row>
    <row r="861" spans="14:18">
      <c r="N861" s="103"/>
      <c r="O861" s="103">
        <v>8.5400000000000698E-2</v>
      </c>
      <c r="P861" s="103">
        <f t="shared" si="39"/>
        <v>0.15960881457561912</v>
      </c>
      <c r="Q861" s="121">
        <f t="shared" si="40"/>
        <v>0.12167781397840052</v>
      </c>
      <c r="R861" s="121">
        <f t="shared" si="41"/>
        <v>1.2129824258292556</v>
      </c>
    </row>
    <row r="862" spans="14:18">
      <c r="N862" s="103"/>
      <c r="O862" s="103">
        <v>8.55000000000007E-2</v>
      </c>
      <c r="P862" s="103">
        <f t="shared" si="39"/>
        <v>0.15967234159770213</v>
      </c>
      <c r="Q862" s="121">
        <f t="shared" si="40"/>
        <v>0.12166944584627246</v>
      </c>
      <c r="R862" s="121">
        <f t="shared" si="41"/>
        <v>1.2128631599800623</v>
      </c>
    </row>
    <row r="863" spans="14:18">
      <c r="N863" s="103"/>
      <c r="O863" s="103">
        <v>8.5600000000000703E-2</v>
      </c>
      <c r="P863" s="103">
        <f t="shared" si="39"/>
        <v>0.15973581762674458</v>
      </c>
      <c r="Q863" s="121">
        <f t="shared" si="40"/>
        <v>0.12166111945037748</v>
      </c>
      <c r="R863" s="121">
        <f t="shared" si="41"/>
        <v>1.2127440765046122</v>
      </c>
    </row>
    <row r="864" spans="14:18">
      <c r="N864" s="103"/>
      <c r="O864" s="103">
        <v>8.5700000000000706E-2</v>
      </c>
      <c r="P864" s="103">
        <f t="shared" si="39"/>
        <v>0.15979924264307321</v>
      </c>
      <c r="Q864" s="121">
        <f t="shared" si="40"/>
        <v>0.12165283458255527</v>
      </c>
      <c r="R864" s="121">
        <f t="shared" si="41"/>
        <v>1.2126251749151429</v>
      </c>
    </row>
    <row r="865" spans="14:18">
      <c r="N865" s="103"/>
      <c r="O865" s="103">
        <v>8.5800000000000695E-2</v>
      </c>
      <c r="P865" s="103">
        <f t="shared" si="39"/>
        <v>0.15986261662728657</v>
      </c>
      <c r="Q865" s="121">
        <f t="shared" si="40"/>
        <v>0.12164459103568373</v>
      </c>
      <c r="R865" s="121">
        <f t="shared" si="41"/>
        <v>1.2125064547257614</v>
      </c>
    </row>
    <row r="866" spans="14:18">
      <c r="N866" s="103"/>
      <c r="O866" s="103">
        <v>8.5900000000000698E-2</v>
      </c>
      <c r="P866" s="103">
        <f t="shared" si="39"/>
        <v>0.15992593956025281</v>
      </c>
      <c r="Q866" s="121">
        <f t="shared" si="40"/>
        <v>0.12163638860367373</v>
      </c>
      <c r="R866" s="121">
        <f t="shared" si="41"/>
        <v>1.2123879154524373</v>
      </c>
    </row>
    <row r="867" spans="14:18">
      <c r="N867" s="103"/>
      <c r="O867" s="103">
        <v>8.6000000000000701E-2</v>
      </c>
      <c r="P867" s="103">
        <f t="shared" si="39"/>
        <v>0.15998921142310912</v>
      </c>
      <c r="Q867" s="121">
        <f t="shared" si="40"/>
        <v>0.12162822708146405</v>
      </c>
      <c r="R867" s="121">
        <f t="shared" si="41"/>
        <v>1.2122695566129906</v>
      </c>
    </row>
    <row r="868" spans="14:18">
      <c r="N868" s="103"/>
      <c r="O868" s="103">
        <v>8.6100000000000704E-2</v>
      </c>
      <c r="P868" s="103">
        <f t="shared" si="39"/>
        <v>0.16005243219726256</v>
      </c>
      <c r="Q868" s="121">
        <f t="shared" si="40"/>
        <v>0.1216201062650162</v>
      </c>
      <c r="R868" s="121">
        <f t="shared" si="41"/>
        <v>1.2121513777270854</v>
      </c>
    </row>
    <row r="869" spans="14:18">
      <c r="N869" s="103"/>
      <c r="O869" s="103">
        <v>8.6200000000000707E-2</v>
      </c>
      <c r="P869" s="103">
        <f t="shared" si="39"/>
        <v>0.16011560186438697</v>
      </c>
      <c r="Q869" s="121">
        <f t="shared" si="40"/>
        <v>0.12161202595130936</v>
      </c>
      <c r="R869" s="121">
        <f t="shared" si="41"/>
        <v>1.2120333783162187</v>
      </c>
    </row>
    <row r="870" spans="14:18">
      <c r="N870" s="103"/>
      <c r="O870" s="103">
        <v>8.6300000000000696E-2</v>
      </c>
      <c r="P870" s="103">
        <f t="shared" si="39"/>
        <v>0.16017872040642353</v>
      </c>
      <c r="Q870" s="121">
        <f t="shared" si="40"/>
        <v>0.12160398593833528</v>
      </c>
      <c r="R870" s="121">
        <f t="shared" si="41"/>
        <v>1.2119155579037106</v>
      </c>
    </row>
    <row r="871" spans="14:18">
      <c r="N871" s="103"/>
      <c r="O871" s="103">
        <v>8.6400000000000698E-2</v>
      </c>
      <c r="P871" s="103">
        <f t="shared" si="39"/>
        <v>0.16024178780558013</v>
      </c>
      <c r="Q871" s="121">
        <f t="shared" si="40"/>
        <v>0.12159598602509318</v>
      </c>
      <c r="R871" s="121">
        <f t="shared" si="41"/>
        <v>1.2117979160146986</v>
      </c>
    </row>
    <row r="872" spans="14:18">
      <c r="N872" s="103"/>
      <c r="O872" s="103">
        <v>8.6500000000000701E-2</v>
      </c>
      <c r="P872" s="103">
        <f t="shared" si="39"/>
        <v>0.16030480404432926</v>
      </c>
      <c r="Q872" s="121">
        <f t="shared" si="40"/>
        <v>0.12158802601158485</v>
      </c>
      <c r="R872" s="121">
        <f t="shared" si="41"/>
        <v>1.2116804521761244</v>
      </c>
    </row>
    <row r="873" spans="14:18">
      <c r="N873" s="103"/>
      <c r="O873" s="103">
        <v>8.6600000000000704E-2</v>
      </c>
      <c r="P873" s="103">
        <f t="shared" si="39"/>
        <v>0.16036776910540873</v>
      </c>
      <c r="Q873" s="121">
        <f t="shared" si="40"/>
        <v>0.1215801056988095</v>
      </c>
      <c r="R873" s="121">
        <f t="shared" si="41"/>
        <v>1.211563165916729</v>
      </c>
    </row>
    <row r="874" spans="14:18">
      <c r="N874" s="103"/>
      <c r="O874" s="103">
        <v>8.6700000000000693E-2</v>
      </c>
      <c r="P874" s="103">
        <f t="shared" si="39"/>
        <v>0.16043068297181992</v>
      </c>
      <c r="Q874" s="121">
        <f t="shared" si="40"/>
        <v>0.12157222488875893</v>
      </c>
      <c r="R874" s="121">
        <f t="shared" si="41"/>
        <v>1.2114460567670404</v>
      </c>
    </row>
    <row r="875" spans="14:18">
      <c r="N875" s="103"/>
      <c r="O875" s="103">
        <v>8.6800000000000696E-2</v>
      </c>
      <c r="P875" s="103">
        <f t="shared" si="39"/>
        <v>0.16049354562682783</v>
      </c>
      <c r="Q875" s="121">
        <f t="shared" si="40"/>
        <v>0.12156438338441246</v>
      </c>
      <c r="R875" s="121">
        <f t="shared" si="41"/>
        <v>1.211329124259366</v>
      </c>
    </row>
    <row r="876" spans="14:18">
      <c r="N876" s="103"/>
      <c r="O876" s="103">
        <v>8.6900000000000699E-2</v>
      </c>
      <c r="P876" s="103">
        <f t="shared" si="39"/>
        <v>0.16055635705395938</v>
      </c>
      <c r="Q876" s="121">
        <f t="shared" si="40"/>
        <v>0.12155658098973209</v>
      </c>
      <c r="R876" s="121">
        <f t="shared" si="41"/>
        <v>1.2112123679277853</v>
      </c>
    </row>
    <row r="877" spans="14:18">
      <c r="N877" s="103"/>
      <c r="O877" s="103">
        <v>8.7000000000000702E-2</v>
      </c>
      <c r="P877" s="103">
        <f t="shared" si="39"/>
        <v>0.16061911723700281</v>
      </c>
      <c r="Q877" s="121">
        <f t="shared" si="40"/>
        <v>0.12154881750965753</v>
      </c>
      <c r="R877" s="121">
        <f t="shared" si="41"/>
        <v>1.2110957873081392</v>
      </c>
    </row>
    <row r="878" spans="14:18">
      <c r="N878" s="103"/>
      <c r="O878" s="103">
        <v>8.7100000000000705E-2</v>
      </c>
      <c r="P878" s="103">
        <f t="shared" si="39"/>
        <v>0.16068182616000792</v>
      </c>
      <c r="Q878" s="121">
        <f t="shared" si="40"/>
        <v>0.12154109275010137</v>
      </c>
      <c r="R878" s="121">
        <f t="shared" si="41"/>
        <v>1.2109793819380208</v>
      </c>
    </row>
    <row r="879" spans="14:18">
      <c r="N879" s="103"/>
      <c r="O879" s="103">
        <v>8.7200000000000694E-2</v>
      </c>
      <c r="P879" s="103">
        <f t="shared" si="39"/>
        <v>0.16074448380728265</v>
      </c>
      <c r="Q879" s="121">
        <f t="shared" si="40"/>
        <v>0.12153340651794423</v>
      </c>
      <c r="R879" s="121">
        <f t="shared" si="41"/>
        <v>1.2108631513567707</v>
      </c>
    </row>
    <row r="880" spans="14:18">
      <c r="N880" s="103"/>
      <c r="O880" s="103">
        <v>8.7300000000000696E-2</v>
      </c>
      <c r="P880" s="103">
        <f t="shared" si="39"/>
        <v>0.16080709016339628</v>
      </c>
      <c r="Q880" s="121">
        <f t="shared" si="40"/>
        <v>0.12152575862102991</v>
      </c>
      <c r="R880" s="121">
        <f t="shared" si="41"/>
        <v>1.2107470951054629</v>
      </c>
    </row>
    <row r="881" spans="14:18">
      <c r="N881" s="103"/>
      <c r="O881" s="103">
        <v>8.7400000000000699E-2</v>
      </c>
      <c r="P881" s="103">
        <f t="shared" si="39"/>
        <v>0.16086964521317534</v>
      </c>
      <c r="Q881" s="121">
        <f t="shared" si="40"/>
        <v>0.12151814886816056</v>
      </c>
      <c r="R881" s="121">
        <f t="shared" si="41"/>
        <v>1.2106312127269006</v>
      </c>
    </row>
    <row r="882" spans="14:18">
      <c r="N882" s="103"/>
      <c r="O882" s="103">
        <v>8.7500000000000702E-2</v>
      </c>
      <c r="P882" s="103">
        <f t="shared" si="39"/>
        <v>0.16093214894170232</v>
      </c>
      <c r="Q882" s="121">
        <f t="shared" si="40"/>
        <v>0.12151057706909202</v>
      </c>
      <c r="R882" s="121">
        <f t="shared" si="41"/>
        <v>1.2105155037656057</v>
      </c>
    </row>
    <row r="883" spans="14:18">
      <c r="N883" s="103"/>
      <c r="O883" s="103">
        <v>8.7600000000000705E-2</v>
      </c>
      <c r="P883" s="103">
        <f t="shared" si="39"/>
        <v>0.16099460133431895</v>
      </c>
      <c r="Q883" s="121">
        <f t="shared" si="40"/>
        <v>0.12150304303452887</v>
      </c>
      <c r="R883" s="121">
        <f t="shared" si="41"/>
        <v>1.2103999677678108</v>
      </c>
    </row>
    <row r="884" spans="14:18">
      <c r="N884" s="103"/>
      <c r="O884" s="103">
        <v>8.7700000000000694E-2</v>
      </c>
      <c r="P884" s="103">
        <f t="shared" si="39"/>
        <v>0.16105700237662102</v>
      </c>
      <c r="Q884" s="121">
        <f t="shared" si="40"/>
        <v>0.12149554657611987</v>
      </c>
      <c r="R884" s="121">
        <f t="shared" si="41"/>
        <v>1.2102846042814508</v>
      </c>
    </row>
    <row r="885" spans="14:18">
      <c r="N885" s="103"/>
      <c r="O885" s="103">
        <v>8.7800000000000697E-2</v>
      </c>
      <c r="P885" s="103">
        <f t="shared" si="39"/>
        <v>0.16111935205446071</v>
      </c>
      <c r="Q885" s="121">
        <f t="shared" si="40"/>
        <v>0.12148808750645315</v>
      </c>
      <c r="R885" s="121">
        <f t="shared" si="41"/>
        <v>1.2101694128561555</v>
      </c>
    </row>
    <row r="886" spans="14:18">
      <c r="N886" s="103"/>
      <c r="O886" s="103">
        <v>8.7900000000000797E-2</v>
      </c>
      <c r="P886" s="103">
        <f t="shared" si="39"/>
        <v>0.16118165035394258</v>
      </c>
      <c r="Q886" s="121">
        <f t="shared" si="40"/>
        <v>0.1214806656390516</v>
      </c>
      <c r="R886" s="121">
        <f t="shared" si="41"/>
        <v>1.2100543930432388</v>
      </c>
    </row>
    <row r="887" spans="14:18">
      <c r="N887" s="103"/>
      <c r="O887" s="103">
        <v>8.80000000000008E-2</v>
      </c>
      <c r="P887" s="103">
        <f t="shared" si="39"/>
        <v>0.16124389726142555</v>
      </c>
      <c r="Q887" s="121">
        <f t="shared" si="40"/>
        <v>0.12147328078836815</v>
      </c>
      <c r="R887" s="121">
        <f t="shared" si="41"/>
        <v>1.2099395443956937</v>
      </c>
    </row>
    <row r="888" spans="14:18">
      <c r="N888" s="103"/>
      <c r="O888" s="103">
        <v>8.8100000000000803E-2</v>
      </c>
      <c r="P888" s="103">
        <f t="shared" si="39"/>
        <v>0.16130609276352131</v>
      </c>
      <c r="Q888" s="121">
        <f t="shared" si="40"/>
        <v>0.12146593276978113</v>
      </c>
      <c r="R888" s="121">
        <f t="shared" si="41"/>
        <v>1.2098248664681832</v>
      </c>
    </row>
    <row r="889" spans="14:18">
      <c r="N889" s="103"/>
      <c r="O889" s="103">
        <v>8.8200000000000806E-2</v>
      </c>
      <c r="P889" s="103">
        <f t="shared" si="39"/>
        <v>0.16136823684709331</v>
      </c>
      <c r="Q889" s="121">
        <f t="shared" si="40"/>
        <v>0.12145862139958973</v>
      </c>
      <c r="R889" s="121">
        <f t="shared" si="41"/>
        <v>1.209710358817029</v>
      </c>
    </row>
    <row r="890" spans="14:18">
      <c r="N890" s="103"/>
      <c r="O890" s="103">
        <v>8.8300000000000795E-2</v>
      </c>
      <c r="P890" s="103">
        <f t="shared" si="39"/>
        <v>0.16143032949925454</v>
      </c>
      <c r="Q890" s="121">
        <f t="shared" si="40"/>
        <v>0.12145134649500927</v>
      </c>
      <c r="R890" s="121">
        <f t="shared" si="41"/>
        <v>1.2095960210002081</v>
      </c>
    </row>
    <row r="891" spans="14:18">
      <c r="N891" s="103"/>
      <c r="O891" s="103">
        <v>8.8400000000000797E-2</v>
      </c>
      <c r="P891" s="103">
        <f t="shared" si="39"/>
        <v>0.16149237070736935</v>
      </c>
      <c r="Q891" s="121">
        <f t="shared" si="40"/>
        <v>0.1214441078741668</v>
      </c>
      <c r="R891" s="121">
        <f t="shared" si="41"/>
        <v>1.2094818525773419</v>
      </c>
    </row>
    <row r="892" spans="14:18">
      <c r="N892" s="103"/>
      <c r="O892" s="103">
        <v>8.85000000000008E-2</v>
      </c>
      <c r="P892" s="103">
        <f t="shared" si="39"/>
        <v>0.16155436045905072</v>
      </c>
      <c r="Q892" s="121">
        <f t="shared" si="40"/>
        <v>0.12143690535609637</v>
      </c>
      <c r="R892" s="121">
        <f t="shared" si="41"/>
        <v>1.2093678531096896</v>
      </c>
    </row>
    <row r="893" spans="14:18">
      <c r="N893" s="103"/>
      <c r="O893" s="103">
        <v>8.8600000000000803E-2</v>
      </c>
      <c r="P893" s="103">
        <f t="shared" si="39"/>
        <v>0.16161629874216066</v>
      </c>
      <c r="Q893" s="121">
        <f t="shared" si="40"/>
        <v>0.12142973876073471</v>
      </c>
      <c r="R893" s="121">
        <f t="shared" si="41"/>
        <v>1.2092540221601387</v>
      </c>
    </row>
    <row r="894" spans="14:18">
      <c r="N894" s="103"/>
      <c r="O894" s="103">
        <v>8.8700000000000806E-2</v>
      </c>
      <c r="P894" s="103">
        <f t="shared" si="39"/>
        <v>0.16167818554480734</v>
      </c>
      <c r="Q894" s="121">
        <f t="shared" si="40"/>
        <v>0.1214226079089165</v>
      </c>
      <c r="R894" s="121">
        <f t="shared" si="41"/>
        <v>1.2091403592931993</v>
      </c>
    </row>
    <row r="895" spans="14:18">
      <c r="N895" s="103"/>
      <c r="O895" s="103">
        <v>8.8800000000000795E-2</v>
      </c>
      <c r="P895" s="103">
        <f t="shared" si="39"/>
        <v>0.16174002085534717</v>
      </c>
      <c r="Q895" s="121">
        <f t="shared" si="40"/>
        <v>0.12141551262237013</v>
      </c>
      <c r="R895" s="121">
        <f t="shared" si="41"/>
        <v>1.2090268640749939</v>
      </c>
    </row>
    <row r="896" spans="14:18">
      <c r="N896" s="103"/>
      <c r="O896" s="103">
        <v>8.8900000000000798E-2</v>
      </c>
      <c r="P896" s="103">
        <f t="shared" si="39"/>
        <v>0.16180180466238103</v>
      </c>
      <c r="Q896" s="121">
        <f t="shared" si="40"/>
        <v>0.12140845272371305</v>
      </c>
      <c r="R896" s="121">
        <f t="shared" si="41"/>
        <v>1.2089135360732515</v>
      </c>
    </row>
    <row r="897" spans="14:18">
      <c r="N897" s="103"/>
      <c r="O897" s="103">
        <v>8.9000000000000801E-2</v>
      </c>
      <c r="P897" s="103">
        <f t="shared" si="39"/>
        <v>0.16186353695475594</v>
      </c>
      <c r="Q897" s="121">
        <f t="shared" si="40"/>
        <v>0.12140142803644738</v>
      </c>
      <c r="R897" s="121">
        <f t="shared" si="41"/>
        <v>1.2088003748572986</v>
      </c>
    </row>
    <row r="898" spans="14:18">
      <c r="N898" s="103"/>
      <c r="O898" s="103">
        <v>8.9100000000000804E-2</v>
      </c>
      <c r="P898" s="103">
        <f t="shared" si="39"/>
        <v>0.16192521772156168</v>
      </c>
      <c r="Q898" s="121">
        <f t="shared" si="40"/>
        <v>0.12139443838495566</v>
      </c>
      <c r="R898" s="121">
        <f t="shared" si="41"/>
        <v>1.2086873799980529</v>
      </c>
    </row>
    <row r="899" spans="14:18">
      <c r="N899" s="103"/>
      <c r="O899" s="103">
        <v>8.9200000000000806E-2</v>
      </c>
      <c r="P899" s="103">
        <f t="shared" si="39"/>
        <v>0.16198684695213303</v>
      </c>
      <c r="Q899" s="121">
        <f t="shared" si="40"/>
        <v>0.12138748359449616</v>
      </c>
      <c r="R899" s="121">
        <f t="shared" si="41"/>
        <v>1.2085745510680144</v>
      </c>
    </row>
    <row r="900" spans="14:18">
      <c r="N900" s="103"/>
      <c r="O900" s="103">
        <v>8.9300000000000795E-2</v>
      </c>
      <c r="P900" s="103">
        <f t="shared" si="39"/>
        <v>0.16204842463604541</v>
      </c>
      <c r="Q900" s="121">
        <f t="shared" si="40"/>
        <v>0.1213805634911988</v>
      </c>
      <c r="R900" s="121">
        <f t="shared" si="41"/>
        <v>1.2084618876412572</v>
      </c>
    </row>
    <row r="901" spans="14:18">
      <c r="N901" s="103"/>
      <c r="O901" s="103">
        <v>8.9400000000000798E-2</v>
      </c>
      <c r="P901" s="103">
        <f t="shared" si="39"/>
        <v>0.16210995076311732</v>
      </c>
      <c r="Q901" s="121">
        <f t="shared" si="40"/>
        <v>0.12137367790206063</v>
      </c>
      <c r="R901" s="121">
        <f t="shared" si="41"/>
        <v>1.2083493892934245</v>
      </c>
    </row>
    <row r="902" spans="14:18">
      <c r="N902" s="103"/>
      <c r="O902" s="103">
        <v>8.9500000000000801E-2</v>
      </c>
      <c r="P902" s="103">
        <f t="shared" si="39"/>
        <v>0.16217142532340711</v>
      </c>
      <c r="Q902" s="121">
        <f t="shared" si="40"/>
        <v>0.12136682665494154</v>
      </c>
      <c r="R902" s="121">
        <f t="shared" si="41"/>
        <v>1.2082370556017179</v>
      </c>
    </row>
    <row r="903" spans="14:18">
      <c r="N903" s="103"/>
      <c r="O903" s="103">
        <v>8.9600000000000804E-2</v>
      </c>
      <c r="P903" s="103">
        <f t="shared" si="39"/>
        <v>0.16223284830721338</v>
      </c>
      <c r="Q903" s="121">
        <f t="shared" si="40"/>
        <v>0.12136000957856004</v>
      </c>
      <c r="R903" s="121">
        <f t="shared" si="41"/>
        <v>1.2081248861448939</v>
      </c>
    </row>
    <row r="904" spans="14:18">
      <c r="N904" s="103"/>
      <c r="O904" s="103">
        <v>8.9700000000000807E-2</v>
      </c>
      <c r="P904" s="103">
        <f t="shared" si="39"/>
        <v>0.16229421970507374</v>
      </c>
      <c r="Q904" s="121">
        <f t="shared" si="40"/>
        <v>0.1213532265024888</v>
      </c>
      <c r="R904" s="121">
        <f t="shared" si="41"/>
        <v>1.2080128805032511</v>
      </c>
    </row>
    <row r="905" spans="14:18">
      <c r="N905" s="103"/>
      <c r="O905" s="103">
        <v>8.9800000000000796E-2</v>
      </c>
      <c r="P905" s="103">
        <f t="shared" ref="P905:P968" si="42">($O$3*NORMSDIST((1-Q905)^-0.5*NORMSINV(O905)+(Q905/(1-Q905))^0.5*NORMSINV(0.999))-O905*$O$3)*R905</f>
        <v>0.16235553950776416</v>
      </c>
      <c r="Q905" s="121">
        <f t="shared" ref="Q905:Q968" si="43">0.12*(1-EXP(-50*O905))/(1-EXP(-50))+0.24*(1-(1-EXP(-50*O905))/(1-EXP(-50)))</f>
        <v>0.12134647725715064</v>
      </c>
      <c r="R905" s="121">
        <f t="shared" ref="R905:R968" si="44">(1-1.5*(0.11852-0.05478*LN(O905))^2)^(-1)*(1+($O$4-2.5)*(0.11852-0.05478*LN(O905))^2)</f>
        <v>1.2079010382586277</v>
      </c>
    </row>
    <row r="906" spans="14:18">
      <c r="N906" s="103"/>
      <c r="O906" s="103">
        <v>8.9900000000000799E-2</v>
      </c>
      <c r="P906" s="103">
        <f t="shared" si="42"/>
        <v>0.16241680770629738</v>
      </c>
      <c r="Q906" s="121">
        <f t="shared" si="43"/>
        <v>0.12133976167381401</v>
      </c>
      <c r="R906" s="121">
        <f t="shared" si="44"/>
        <v>1.2077893589943924</v>
      </c>
    </row>
    <row r="907" spans="14:18">
      <c r="N907" s="103"/>
      <c r="O907" s="103">
        <v>9.0000000000000802E-2</v>
      </c>
      <c r="P907" s="103">
        <f t="shared" si="42"/>
        <v>0.16247802429192307</v>
      </c>
      <c r="Q907" s="121">
        <f t="shared" si="43"/>
        <v>0.12133307958458901</v>
      </c>
      <c r="R907" s="121">
        <f t="shared" si="44"/>
        <v>1.207677842295436</v>
      </c>
    </row>
    <row r="908" spans="14:18">
      <c r="N908" s="103"/>
      <c r="O908" s="103">
        <v>9.0100000000000804E-2</v>
      </c>
      <c r="P908" s="103">
        <f t="shared" si="42"/>
        <v>0.16253918925612632</v>
      </c>
      <c r="Q908" s="121">
        <f t="shared" si="43"/>
        <v>0.12132643082242307</v>
      </c>
      <c r="R908" s="121">
        <f t="shared" si="44"/>
        <v>1.2075664877481658</v>
      </c>
    </row>
    <row r="909" spans="14:18">
      <c r="N909" s="103"/>
      <c r="O909" s="103">
        <v>9.0200000000000793E-2</v>
      </c>
      <c r="P909" s="103">
        <f t="shared" si="42"/>
        <v>0.16260030259062733</v>
      </c>
      <c r="Q909" s="121">
        <f t="shared" si="43"/>
        <v>0.12131981522109676</v>
      </c>
      <c r="R909" s="121">
        <f t="shared" si="44"/>
        <v>1.2074552949404977</v>
      </c>
    </row>
    <row r="910" spans="14:18">
      <c r="N910" s="103"/>
      <c r="O910" s="103">
        <v>9.0300000000000796E-2</v>
      </c>
      <c r="P910" s="103">
        <f t="shared" si="42"/>
        <v>0.1626613642873796</v>
      </c>
      <c r="Q910" s="121">
        <f t="shared" si="43"/>
        <v>0.12131323261521973</v>
      </c>
      <c r="R910" s="121">
        <f t="shared" si="44"/>
        <v>1.2073442634618488</v>
      </c>
    </row>
    <row r="911" spans="14:18">
      <c r="N911" s="103"/>
      <c r="O911" s="103">
        <v>9.0400000000000799E-2</v>
      </c>
      <c r="P911" s="103">
        <f t="shared" si="42"/>
        <v>0.16272237433856993</v>
      </c>
      <c r="Q911" s="121">
        <f t="shared" si="43"/>
        <v>0.12130668284022647</v>
      </c>
      <c r="R911" s="121">
        <f t="shared" si="44"/>
        <v>1.2072333929031303</v>
      </c>
    </row>
    <row r="912" spans="14:18">
      <c r="N912" s="103"/>
      <c r="O912" s="103">
        <v>9.0500000000000802E-2</v>
      </c>
      <c r="P912" s="103">
        <f t="shared" si="42"/>
        <v>0.16278333273661777</v>
      </c>
      <c r="Q912" s="121">
        <f t="shared" si="43"/>
        <v>0.12130016573237228</v>
      </c>
      <c r="R912" s="121">
        <f t="shared" si="44"/>
        <v>1.2071226828567414</v>
      </c>
    </row>
    <row r="913" spans="14:18">
      <c r="N913" s="103"/>
      <c r="O913" s="103">
        <v>9.0600000000000805E-2</v>
      </c>
      <c r="P913" s="103">
        <f t="shared" si="42"/>
        <v>0.16284423947417323</v>
      </c>
      <c r="Q913" s="121">
        <f t="shared" si="43"/>
        <v>0.12129368112872911</v>
      </c>
      <c r="R913" s="121">
        <f t="shared" si="44"/>
        <v>1.2070121329165611</v>
      </c>
    </row>
    <row r="914" spans="14:18">
      <c r="N914" s="103"/>
      <c r="O914" s="103">
        <v>9.0700000000000794E-2</v>
      </c>
      <c r="P914" s="103">
        <f t="shared" si="42"/>
        <v>0.16290509454411706</v>
      </c>
      <c r="Q914" s="121">
        <f t="shared" si="43"/>
        <v>0.12128722886718155</v>
      </c>
      <c r="R914" s="121">
        <f t="shared" si="44"/>
        <v>1.2069017426779416</v>
      </c>
    </row>
    <row r="915" spans="14:18">
      <c r="N915" s="103"/>
      <c r="O915" s="103">
        <v>9.0800000000000797E-2</v>
      </c>
      <c r="P915" s="103">
        <f t="shared" si="42"/>
        <v>0.16296589793956015</v>
      </c>
      <c r="Q915" s="121">
        <f t="shared" si="43"/>
        <v>0.12128080878642268</v>
      </c>
      <c r="R915" s="121">
        <f t="shared" si="44"/>
        <v>1.2067915117377011</v>
      </c>
    </row>
    <row r="916" spans="14:18">
      <c r="N916" s="103"/>
      <c r="O916" s="103">
        <v>9.09000000000008E-2</v>
      </c>
      <c r="P916" s="103">
        <f t="shared" si="42"/>
        <v>0.16302664965384123</v>
      </c>
      <c r="Q916" s="121">
        <f t="shared" si="43"/>
        <v>0.12127442072595021</v>
      </c>
      <c r="R916" s="121">
        <f t="shared" si="44"/>
        <v>1.2066814396941177</v>
      </c>
    </row>
    <row r="917" spans="14:18">
      <c r="N917" s="103"/>
      <c r="O917" s="103">
        <v>9.1000000000000802E-2</v>
      </c>
      <c r="P917" s="103">
        <f t="shared" si="42"/>
        <v>0.16308734968052729</v>
      </c>
      <c r="Q917" s="121">
        <f t="shared" si="43"/>
        <v>0.12126806452606227</v>
      </c>
      <c r="R917" s="121">
        <f t="shared" si="44"/>
        <v>1.206571526146921</v>
      </c>
    </row>
    <row r="918" spans="14:18">
      <c r="N918" s="103"/>
      <c r="O918" s="103">
        <v>9.1100000000000805E-2</v>
      </c>
      <c r="P918" s="103">
        <f t="shared" si="42"/>
        <v>0.1631479980134119</v>
      </c>
      <c r="Q918" s="121">
        <f t="shared" si="43"/>
        <v>0.12126174002785349</v>
      </c>
      <c r="R918" s="121">
        <f t="shared" si="44"/>
        <v>1.2064617706972869</v>
      </c>
    </row>
    <row r="919" spans="14:18">
      <c r="N919" s="103"/>
      <c r="O919" s="103">
        <v>9.1200000000000794E-2</v>
      </c>
      <c r="P919" s="103">
        <f t="shared" si="42"/>
        <v>0.16320859464651652</v>
      </c>
      <c r="Q919" s="121">
        <f t="shared" si="43"/>
        <v>0.12125544707321115</v>
      </c>
      <c r="R919" s="121">
        <f t="shared" si="44"/>
        <v>1.2063521729478306</v>
      </c>
    </row>
    <row r="920" spans="14:18">
      <c r="N920" s="103"/>
      <c r="O920" s="103">
        <v>9.1300000000000797E-2</v>
      </c>
      <c r="P920" s="103">
        <f t="shared" si="42"/>
        <v>0.16326913957408618</v>
      </c>
      <c r="Q920" s="121">
        <f t="shared" si="43"/>
        <v>0.12124918550481102</v>
      </c>
      <c r="R920" s="121">
        <f t="shared" si="44"/>
        <v>1.2062427325025982</v>
      </c>
    </row>
    <row r="921" spans="14:18">
      <c r="N921" s="103"/>
      <c r="O921" s="103">
        <v>9.1400000000000897E-2</v>
      </c>
      <c r="P921" s="103">
        <f t="shared" si="42"/>
        <v>0.1633296327905896</v>
      </c>
      <c r="Q921" s="121">
        <f t="shared" si="43"/>
        <v>0.12124295516611358</v>
      </c>
      <c r="R921" s="121">
        <f t="shared" si="44"/>
        <v>1.2061334489670614</v>
      </c>
    </row>
    <row r="922" spans="14:18">
      <c r="N922" s="103"/>
      <c r="O922" s="103">
        <v>9.15000000000009E-2</v>
      </c>
      <c r="P922" s="103">
        <f t="shared" si="42"/>
        <v>0.16339007429072128</v>
      </c>
      <c r="Q922" s="121">
        <f t="shared" si="43"/>
        <v>0.12123675590136003</v>
      </c>
      <c r="R922" s="121">
        <f t="shared" si="44"/>
        <v>1.2060243219481113</v>
      </c>
    </row>
    <row r="923" spans="14:18">
      <c r="N923" s="103"/>
      <c r="O923" s="103">
        <v>9.1600000000000903E-2</v>
      </c>
      <c r="P923" s="103">
        <f t="shared" si="42"/>
        <v>0.16345046406939767</v>
      </c>
      <c r="Q923" s="121">
        <f t="shared" si="43"/>
        <v>0.12123058755556841</v>
      </c>
      <c r="R923" s="121">
        <f t="shared" si="44"/>
        <v>1.2059153510540501</v>
      </c>
    </row>
    <row r="924" spans="14:18">
      <c r="N924" s="103"/>
      <c r="O924" s="103">
        <v>9.1700000000000906E-2</v>
      </c>
      <c r="P924" s="103">
        <f t="shared" si="42"/>
        <v>0.16351080212175537</v>
      </c>
      <c r="Q924" s="121">
        <f t="shared" si="43"/>
        <v>0.1212244499745298</v>
      </c>
      <c r="R924" s="121">
        <f t="shared" si="44"/>
        <v>1.205806535894586</v>
      </c>
    </row>
    <row r="925" spans="14:18">
      <c r="N925" s="103"/>
      <c r="O925" s="103">
        <v>9.1800000000000895E-2</v>
      </c>
      <c r="P925" s="103">
        <f t="shared" si="42"/>
        <v>0.16357108844315441</v>
      </c>
      <c r="Q925" s="121">
        <f t="shared" si="43"/>
        <v>0.12121834300480432</v>
      </c>
      <c r="R925" s="121">
        <f t="shared" si="44"/>
        <v>1.205697876080825</v>
      </c>
    </row>
    <row r="926" spans="14:18">
      <c r="N926" s="103"/>
      <c r="O926" s="103">
        <v>9.1900000000000898E-2</v>
      </c>
      <c r="P926" s="103">
        <f t="shared" si="42"/>
        <v>0.16363132302917349</v>
      </c>
      <c r="Q926" s="121">
        <f t="shared" si="43"/>
        <v>0.12121226649371739</v>
      </c>
      <c r="R926" s="121">
        <f t="shared" si="44"/>
        <v>1.2055893712252663</v>
      </c>
    </row>
    <row r="927" spans="14:18">
      <c r="N927" s="103"/>
      <c r="O927" s="103">
        <v>9.2000000000000901E-2</v>
      </c>
      <c r="P927" s="103">
        <f t="shared" si="42"/>
        <v>0.16369150587561049</v>
      </c>
      <c r="Q927" s="121">
        <f t="shared" si="43"/>
        <v>0.12120622028935597</v>
      </c>
      <c r="R927" s="121">
        <f t="shared" si="44"/>
        <v>1.2054810209417952</v>
      </c>
    </row>
    <row r="928" spans="14:18">
      <c r="N928" s="103"/>
      <c r="O928" s="103">
        <v>9.2100000000000903E-2</v>
      </c>
      <c r="P928" s="103">
        <f t="shared" si="42"/>
        <v>0.16375163697848219</v>
      </c>
      <c r="Q928" s="121">
        <f t="shared" si="43"/>
        <v>0.1212002042405646</v>
      </c>
      <c r="R928" s="121">
        <f t="shared" si="44"/>
        <v>1.2053728248456754</v>
      </c>
    </row>
    <row r="929" spans="14:18">
      <c r="N929" s="103"/>
      <c r="O929" s="103">
        <v>9.2200000000000906E-2</v>
      </c>
      <c r="P929" s="103">
        <f t="shared" si="42"/>
        <v>0.16381171633402283</v>
      </c>
      <c r="Q929" s="121">
        <f t="shared" si="43"/>
        <v>0.12119421819694176</v>
      </c>
      <c r="R929" s="121">
        <f t="shared" si="44"/>
        <v>1.2052647825535434</v>
      </c>
    </row>
    <row r="930" spans="14:18">
      <c r="N930" s="103"/>
      <c r="O930" s="103">
        <v>9.2300000000000895E-2</v>
      </c>
      <c r="P930" s="103">
        <f t="shared" si="42"/>
        <v>0.1638717439386827</v>
      </c>
      <c r="Q930" s="121">
        <f t="shared" si="43"/>
        <v>0.12118826200883603</v>
      </c>
      <c r="R930" s="121">
        <f t="shared" si="44"/>
        <v>1.2051568936834038</v>
      </c>
    </row>
    <row r="931" spans="14:18">
      <c r="N931" s="103"/>
      <c r="O931" s="103">
        <v>9.2400000000000898E-2</v>
      </c>
      <c r="P931" s="103">
        <f t="shared" si="42"/>
        <v>0.16393171978912893</v>
      </c>
      <c r="Q931" s="121">
        <f t="shared" si="43"/>
        <v>0.12118233552734241</v>
      </c>
      <c r="R931" s="121">
        <f t="shared" si="44"/>
        <v>1.2050491578546196</v>
      </c>
    </row>
    <row r="932" spans="14:18">
      <c r="N932" s="103"/>
      <c r="O932" s="103">
        <v>9.2500000000000901E-2</v>
      </c>
      <c r="P932" s="103">
        <f t="shared" si="42"/>
        <v>0.1639916438822426</v>
      </c>
      <c r="Q932" s="121">
        <f t="shared" si="43"/>
        <v>0.12117643860429857</v>
      </c>
      <c r="R932" s="121">
        <f t="shared" si="44"/>
        <v>1.2049415746879082</v>
      </c>
    </row>
    <row r="933" spans="14:18">
      <c r="N933" s="103"/>
      <c r="O933" s="103">
        <v>9.2600000000000904E-2</v>
      </c>
      <c r="P933" s="103">
        <f t="shared" si="42"/>
        <v>0.16405151621511868</v>
      </c>
      <c r="Q933" s="121">
        <f t="shared" si="43"/>
        <v>0.12117057109228109</v>
      </c>
      <c r="R933" s="121">
        <f t="shared" si="44"/>
        <v>1.2048341438053352</v>
      </c>
    </row>
    <row r="934" spans="14:18">
      <c r="N934" s="103"/>
      <c r="O934" s="103">
        <v>9.2700000000000907E-2</v>
      </c>
      <c r="P934" s="103">
        <f t="shared" si="42"/>
        <v>0.16411133678506543</v>
      </c>
      <c r="Q934" s="121">
        <f t="shared" si="43"/>
        <v>0.1211647328446019</v>
      </c>
      <c r="R934" s="121">
        <f t="shared" si="44"/>
        <v>1.2047268648303064</v>
      </c>
    </row>
    <row r="935" spans="14:18">
      <c r="N935" s="103"/>
      <c r="O935" s="103">
        <v>9.2800000000000896E-2</v>
      </c>
      <c r="P935" s="103">
        <f t="shared" si="42"/>
        <v>0.1641711055896051</v>
      </c>
      <c r="Q935" s="121">
        <f t="shared" si="43"/>
        <v>0.12115892371530448</v>
      </c>
      <c r="R935" s="121">
        <f t="shared" si="44"/>
        <v>1.2046197373875644</v>
      </c>
    </row>
    <row r="936" spans="14:18">
      <c r="N936" s="103"/>
      <c r="O936" s="103">
        <v>9.2900000000000899E-2</v>
      </c>
      <c r="P936" s="103">
        <f t="shared" si="42"/>
        <v>0.16423082262646882</v>
      </c>
      <c r="Q936" s="121">
        <f t="shared" si="43"/>
        <v>0.12115314355916029</v>
      </c>
      <c r="R936" s="121">
        <f t="shared" si="44"/>
        <v>1.204512761103179</v>
      </c>
    </row>
    <row r="937" spans="14:18">
      <c r="N937" s="103"/>
      <c r="O937" s="103">
        <v>9.3000000000000901E-2</v>
      </c>
      <c r="P937" s="103">
        <f t="shared" si="42"/>
        <v>0.1642904878936001</v>
      </c>
      <c r="Q937" s="121">
        <f t="shared" si="43"/>
        <v>0.12114739223166518</v>
      </c>
      <c r="R937" s="121">
        <f t="shared" si="44"/>
        <v>1.204405935604544</v>
      </c>
    </row>
    <row r="938" spans="14:18">
      <c r="N938" s="103"/>
      <c r="O938" s="103">
        <v>9.3100000000000904E-2</v>
      </c>
      <c r="P938" s="103">
        <f t="shared" si="42"/>
        <v>0.16435010138915127</v>
      </c>
      <c r="Q938" s="121">
        <f t="shared" si="43"/>
        <v>0.12114166958903558</v>
      </c>
      <c r="R938" s="121">
        <f t="shared" si="44"/>
        <v>1.2042992605203704</v>
      </c>
    </row>
    <row r="939" spans="14:18">
      <c r="N939" s="103"/>
      <c r="O939" s="103">
        <v>9.3200000000000893E-2</v>
      </c>
      <c r="P939" s="103">
        <f t="shared" si="42"/>
        <v>0.16440966311148342</v>
      </c>
      <c r="Q939" s="121">
        <f t="shared" si="43"/>
        <v>0.12113597548820519</v>
      </c>
      <c r="R939" s="121">
        <f t="shared" si="44"/>
        <v>1.2041927354806781</v>
      </c>
    </row>
    <row r="940" spans="14:18">
      <c r="N940" s="103"/>
      <c r="O940" s="103">
        <v>9.3300000000000896E-2</v>
      </c>
      <c r="P940" s="103">
        <f t="shared" si="42"/>
        <v>0.16446917305916656</v>
      </c>
      <c r="Q940" s="121">
        <f t="shared" si="43"/>
        <v>0.12113030978682117</v>
      </c>
      <c r="R940" s="121">
        <f t="shared" si="44"/>
        <v>1.2040863601167935</v>
      </c>
    </row>
    <row r="941" spans="14:18">
      <c r="N941" s="103"/>
      <c r="O941" s="103">
        <v>9.3400000000000899E-2</v>
      </c>
      <c r="P941" s="103">
        <f t="shared" si="42"/>
        <v>0.16452863123097708</v>
      </c>
      <c r="Q941" s="121">
        <f t="shared" si="43"/>
        <v>0.12112467234324067</v>
      </c>
      <c r="R941" s="121">
        <f t="shared" si="44"/>
        <v>1.2039801340613399</v>
      </c>
    </row>
    <row r="942" spans="14:18">
      <c r="N942" s="103"/>
      <c r="O942" s="103">
        <v>9.3500000000000902E-2</v>
      </c>
      <c r="P942" s="103">
        <f t="shared" si="42"/>
        <v>0.16458803762589791</v>
      </c>
      <c r="Q942" s="121">
        <f t="shared" si="43"/>
        <v>0.12111906301652733</v>
      </c>
      <c r="R942" s="121">
        <f t="shared" si="44"/>
        <v>1.2038740569482358</v>
      </c>
    </row>
    <row r="943" spans="14:18">
      <c r="N943" s="103"/>
      <c r="O943" s="103">
        <v>9.3600000000000905E-2</v>
      </c>
      <c r="P943" s="103">
        <f t="shared" si="42"/>
        <v>0.16464739224311695</v>
      </c>
      <c r="Q943" s="121">
        <f t="shared" si="43"/>
        <v>0.12111348166644771</v>
      </c>
      <c r="R943" s="121">
        <f t="shared" si="44"/>
        <v>1.2037681284126838</v>
      </c>
    </row>
    <row r="944" spans="14:18">
      <c r="N944" s="103"/>
      <c r="O944" s="103">
        <v>9.3700000000000894E-2</v>
      </c>
      <c r="P944" s="103">
        <f t="shared" si="42"/>
        <v>0.16470669508202743</v>
      </c>
      <c r="Q944" s="121">
        <f t="shared" si="43"/>
        <v>0.12110792815346773</v>
      </c>
      <c r="R944" s="121">
        <f t="shared" si="44"/>
        <v>1.2036623480911692</v>
      </c>
    </row>
    <row r="945" spans="14:18">
      <c r="N945" s="103"/>
      <c r="O945" s="103">
        <v>9.3800000000000897E-2</v>
      </c>
      <c r="P945" s="103">
        <f t="shared" si="42"/>
        <v>0.1647659461422252</v>
      </c>
      <c r="Q945" s="121">
        <f t="shared" si="43"/>
        <v>0.12110240233874932</v>
      </c>
      <c r="R945" s="121">
        <f t="shared" si="44"/>
        <v>1.2035567156214519</v>
      </c>
    </row>
    <row r="946" spans="14:18">
      <c r="N946" s="103"/>
      <c r="O946" s="103">
        <v>9.3900000000000899E-2</v>
      </c>
      <c r="P946" s="103">
        <f t="shared" si="42"/>
        <v>0.16482514542351004</v>
      </c>
      <c r="Q946" s="121">
        <f t="shared" si="43"/>
        <v>0.12109690408414676</v>
      </c>
      <c r="R946" s="121">
        <f t="shared" si="44"/>
        <v>1.2034512306425609</v>
      </c>
    </row>
    <row r="947" spans="14:18">
      <c r="N947" s="103"/>
      <c r="O947" s="103">
        <v>9.4000000000000902E-2</v>
      </c>
      <c r="P947" s="103">
        <f t="shared" si="42"/>
        <v>0.16488429292588289</v>
      </c>
      <c r="Q947" s="121">
        <f t="shared" si="43"/>
        <v>0.12109143325220345</v>
      </c>
      <c r="R947" s="121">
        <f t="shared" si="44"/>
        <v>1.2033458927947882</v>
      </c>
    </row>
    <row r="948" spans="14:18">
      <c r="N948" s="103"/>
      <c r="O948" s="103">
        <v>9.4100000000000905E-2</v>
      </c>
      <c r="P948" s="103">
        <f t="shared" si="42"/>
        <v>0.16494338864954658</v>
      </c>
      <c r="Q948" s="121">
        <f t="shared" si="43"/>
        <v>0.12108598970614827</v>
      </c>
      <c r="R948" s="121">
        <f t="shared" si="44"/>
        <v>1.2032407017196847</v>
      </c>
    </row>
    <row r="949" spans="14:18">
      <c r="N949" s="103"/>
      <c r="O949" s="103">
        <v>9.4200000000000894E-2</v>
      </c>
      <c r="P949" s="103">
        <f t="shared" si="42"/>
        <v>0.16500243259490305</v>
      </c>
      <c r="Q949" s="121">
        <f t="shared" si="43"/>
        <v>0.12108057330989233</v>
      </c>
      <c r="R949" s="121">
        <f t="shared" si="44"/>
        <v>1.2031356570600513</v>
      </c>
    </row>
    <row r="950" spans="14:18">
      <c r="N950" s="103"/>
      <c r="O950" s="103">
        <v>9.4300000000000897E-2</v>
      </c>
      <c r="P950" s="103">
        <f t="shared" si="42"/>
        <v>0.16506142476255448</v>
      </c>
      <c r="Q950" s="121">
        <f t="shared" si="43"/>
        <v>0.12107518392802542</v>
      </c>
      <c r="R950" s="121">
        <f t="shared" si="44"/>
        <v>1.2030307584599371</v>
      </c>
    </row>
    <row r="951" spans="14:18">
      <c r="N951" s="103"/>
      <c r="O951" s="103">
        <v>9.44000000000009E-2</v>
      </c>
      <c r="P951" s="103">
        <f t="shared" si="42"/>
        <v>0.16512036515330142</v>
      </c>
      <c r="Q951" s="121">
        <f t="shared" si="43"/>
        <v>0.12106982142581268</v>
      </c>
      <c r="R951" s="121">
        <f t="shared" si="44"/>
        <v>1.2029260055646303</v>
      </c>
    </row>
    <row r="952" spans="14:18">
      <c r="N952" s="103"/>
      <c r="O952" s="103">
        <v>9.4500000000000903E-2</v>
      </c>
      <c r="P952" s="103">
        <f t="shared" si="42"/>
        <v>0.16517925376814241</v>
      </c>
      <c r="Q952" s="121">
        <f t="shared" si="43"/>
        <v>0.12106448566919134</v>
      </c>
      <c r="R952" s="121">
        <f t="shared" si="44"/>
        <v>1.2028213980206552</v>
      </c>
    </row>
    <row r="953" spans="14:18">
      <c r="N953" s="103"/>
      <c r="O953" s="103">
        <v>9.4600000000000906E-2</v>
      </c>
      <c r="P953" s="103">
        <f t="shared" si="42"/>
        <v>0.16523809060827202</v>
      </c>
      <c r="Q953" s="121">
        <f t="shared" si="43"/>
        <v>0.12105917652476716</v>
      </c>
      <c r="R953" s="121">
        <f t="shared" si="44"/>
        <v>1.2027169354757652</v>
      </c>
    </row>
    <row r="954" spans="14:18">
      <c r="N954" s="103"/>
      <c r="O954" s="103">
        <v>9.4700000000000895E-2</v>
      </c>
      <c r="P954" s="103">
        <f t="shared" si="42"/>
        <v>0.1652968756750812</v>
      </c>
      <c r="Q954" s="121">
        <f t="shared" si="43"/>
        <v>0.12105389385981125</v>
      </c>
      <c r="R954" s="121">
        <f t="shared" si="44"/>
        <v>1.2026126175789367</v>
      </c>
    </row>
    <row r="955" spans="14:18">
      <c r="N955" s="103"/>
      <c r="O955" s="103">
        <v>9.4800000000000897E-2</v>
      </c>
      <c r="P955" s="103">
        <f t="shared" si="42"/>
        <v>0.16535560897015619</v>
      </c>
      <c r="Q955" s="121">
        <f t="shared" si="43"/>
        <v>0.12104863754225674</v>
      </c>
      <c r="R955" s="121">
        <f t="shared" si="44"/>
        <v>1.2025084439803648</v>
      </c>
    </row>
    <row r="956" spans="14:18">
      <c r="N956" s="103"/>
      <c r="O956" s="103">
        <v>9.4900000000000997E-2</v>
      </c>
      <c r="P956" s="103">
        <f t="shared" si="42"/>
        <v>0.16541429049527756</v>
      </c>
      <c r="Q956" s="121">
        <f t="shared" si="43"/>
        <v>0.1210434074406954</v>
      </c>
      <c r="R956" s="121">
        <f t="shared" si="44"/>
        <v>1.2024044143314576</v>
      </c>
    </row>
    <row r="957" spans="14:18">
      <c r="N957" s="103"/>
      <c r="O957" s="103">
        <v>9.5000000000001E-2</v>
      </c>
      <c r="P957" s="103">
        <f t="shared" si="42"/>
        <v>0.16547292025241853</v>
      </c>
      <c r="Q957" s="121">
        <f t="shared" si="43"/>
        <v>0.12103820342437444</v>
      </c>
      <c r="R957" s="121">
        <f t="shared" si="44"/>
        <v>1.20230052828483</v>
      </c>
    </row>
    <row r="958" spans="14:18">
      <c r="N958" s="103"/>
      <c r="O958" s="103">
        <v>9.5100000000001003E-2</v>
      </c>
      <c r="P958" s="103">
        <f t="shared" si="42"/>
        <v>0.16553149824374552</v>
      </c>
      <c r="Q958" s="121">
        <f t="shared" si="43"/>
        <v>0.12103302536319313</v>
      </c>
      <c r="R958" s="121">
        <f t="shared" si="44"/>
        <v>1.2021967854942992</v>
      </c>
    </row>
    <row r="959" spans="14:18">
      <c r="N959" s="103"/>
      <c r="O959" s="103">
        <v>9.5200000000001006E-2</v>
      </c>
      <c r="P959" s="103">
        <f t="shared" si="42"/>
        <v>0.16559002447161683</v>
      </c>
      <c r="Q959" s="121">
        <f t="shared" si="43"/>
        <v>0.12102787312769972</v>
      </c>
      <c r="R959" s="121">
        <f t="shared" si="44"/>
        <v>1.2020931856148778</v>
      </c>
    </row>
    <row r="960" spans="14:18">
      <c r="N960" s="103"/>
      <c r="O960" s="103">
        <v>9.5300000000000995E-2</v>
      </c>
      <c r="P960" s="103">
        <f t="shared" si="42"/>
        <v>0.16564849893858147</v>
      </c>
      <c r="Q960" s="121">
        <f t="shared" si="43"/>
        <v>0.12102274658908803</v>
      </c>
      <c r="R960" s="121">
        <f t="shared" si="44"/>
        <v>1.2019897283027712</v>
      </c>
    </row>
    <row r="961" spans="14:18">
      <c r="N961" s="103"/>
      <c r="O961" s="103">
        <v>9.5400000000000998E-2</v>
      </c>
      <c r="P961" s="103">
        <f t="shared" si="42"/>
        <v>0.16570692164737788</v>
      </c>
      <c r="Q961" s="121">
        <f t="shared" si="43"/>
        <v>0.12101764561919434</v>
      </c>
      <c r="R961" s="121">
        <f t="shared" si="44"/>
        <v>1.2018864132153684</v>
      </c>
    </row>
    <row r="962" spans="14:18">
      <c r="N962" s="103"/>
      <c r="O962" s="103">
        <v>9.5500000000001001E-2</v>
      </c>
      <c r="P962" s="103">
        <f t="shared" si="42"/>
        <v>0.165765292600935</v>
      </c>
      <c r="Q962" s="121">
        <f t="shared" si="43"/>
        <v>0.12101257009049413</v>
      </c>
      <c r="R962" s="121">
        <f t="shared" si="44"/>
        <v>1.20178324001124</v>
      </c>
    </row>
    <row r="963" spans="14:18">
      <c r="N963" s="103"/>
      <c r="O963" s="103">
        <v>9.5600000000001004E-2</v>
      </c>
      <c r="P963" s="103">
        <f t="shared" si="42"/>
        <v>0.16582361180236804</v>
      </c>
      <c r="Q963" s="121">
        <f t="shared" si="43"/>
        <v>0.12100751987609894</v>
      </c>
      <c r="R963" s="121">
        <f t="shared" si="44"/>
        <v>1.201680208350131</v>
      </c>
    </row>
    <row r="964" spans="14:18">
      <c r="N964" s="103"/>
      <c r="O964" s="103">
        <v>9.5700000000001006E-2</v>
      </c>
      <c r="P964" s="103">
        <f t="shared" si="42"/>
        <v>0.16588187925498146</v>
      </c>
      <c r="Q964" s="121">
        <f t="shared" si="43"/>
        <v>0.12100249484975309</v>
      </c>
      <c r="R964" s="121">
        <f t="shared" si="44"/>
        <v>1.2015773178929572</v>
      </c>
    </row>
    <row r="965" spans="14:18">
      <c r="N965" s="103"/>
      <c r="O965" s="103">
        <v>9.5800000000000995E-2</v>
      </c>
      <c r="P965" s="103">
        <f t="shared" si="42"/>
        <v>0.16594009496226592</v>
      </c>
      <c r="Q965" s="121">
        <f t="shared" si="43"/>
        <v>0.12099749488583071</v>
      </c>
      <c r="R965" s="121">
        <f t="shared" si="44"/>
        <v>1.2014745683017969</v>
      </c>
    </row>
    <row r="966" spans="14:18">
      <c r="N966" s="103"/>
      <c r="O966" s="103">
        <v>9.5900000000000998E-2</v>
      </c>
      <c r="P966" s="103">
        <f t="shared" si="42"/>
        <v>0.16599825892789791</v>
      </c>
      <c r="Q966" s="121">
        <f t="shared" si="43"/>
        <v>0.12099251985933243</v>
      </c>
      <c r="R966" s="121">
        <f t="shared" si="44"/>
        <v>1.2013719592398899</v>
      </c>
    </row>
    <row r="967" spans="14:18">
      <c r="N967" s="103"/>
      <c r="O967" s="103">
        <v>9.6000000000001001E-2</v>
      </c>
      <c r="P967" s="103">
        <f t="shared" si="42"/>
        <v>0.16605637115573801</v>
      </c>
      <c r="Q967" s="121">
        <f t="shared" si="43"/>
        <v>0.12098756964588234</v>
      </c>
      <c r="R967" s="121">
        <f t="shared" si="44"/>
        <v>1.201269490371629</v>
      </c>
    </row>
    <row r="968" spans="14:18">
      <c r="N968" s="103"/>
      <c r="O968" s="103">
        <v>9.6100000000001004E-2</v>
      </c>
      <c r="P968" s="103">
        <f t="shared" si="42"/>
        <v>0.16611443164983225</v>
      </c>
      <c r="Q968" s="121">
        <f t="shared" si="43"/>
        <v>0.12098264412172484</v>
      </c>
      <c r="R968" s="121">
        <f t="shared" si="44"/>
        <v>1.2011671613625561</v>
      </c>
    </row>
    <row r="969" spans="14:18">
      <c r="N969" s="103"/>
      <c r="O969" s="103">
        <v>9.6200000000001007E-2</v>
      </c>
      <c r="P969" s="103">
        <f t="shared" ref="P969:P1032" si="45">($O$3*NORMSDIST((1-Q969)^-0.5*NORMSINV(O969)+(Q969/(1-Q969))^0.5*NORMSINV(0.999))-O969*$O$3)*R969</f>
        <v>0.16617244041440871</v>
      </c>
      <c r="Q969" s="121">
        <f t="shared" ref="Q969:Q1032" si="46">0.12*(1-EXP(-50*O969))/(1-EXP(-50))+0.24*(1-(1-EXP(-50*O969))/(1-EXP(-50)))</f>
        <v>0.12097774316372155</v>
      </c>
      <c r="R969" s="121">
        <f t="shared" ref="R969:R1032" si="47">(1-1.5*(0.11852-0.05478*LN(O969))^2)^(-1)*(1+($O$4-2.5)*(0.11852-0.05478*LN(O969))^2)</f>
        <v>1.2010649718793567</v>
      </c>
    </row>
    <row r="970" spans="14:18">
      <c r="N970" s="103"/>
      <c r="O970" s="103">
        <v>9.6300000000000996E-2</v>
      </c>
      <c r="P970" s="103">
        <f t="shared" si="45"/>
        <v>0.16623039745387891</v>
      </c>
      <c r="Q970" s="121">
        <f t="shared" si="46"/>
        <v>0.12097286664934827</v>
      </c>
      <c r="R970" s="121">
        <f t="shared" si="47"/>
        <v>1.2009629215898552</v>
      </c>
    </row>
    <row r="971" spans="14:18">
      <c r="N971" s="103"/>
      <c r="O971" s="103">
        <v>9.6400000000000999E-2</v>
      </c>
      <c r="P971" s="103">
        <f t="shared" si="45"/>
        <v>0.16628830277283532</v>
      </c>
      <c r="Q971" s="121">
        <f t="shared" si="46"/>
        <v>0.12096801445669191</v>
      </c>
      <c r="R971" s="121">
        <f t="shared" si="47"/>
        <v>1.2008610101630106</v>
      </c>
    </row>
    <row r="972" spans="14:18">
      <c r="N972" s="103"/>
      <c r="O972" s="103">
        <v>9.6500000000001002E-2</v>
      </c>
      <c r="P972" s="103">
        <f t="shared" si="45"/>
        <v>0.16634615637605182</v>
      </c>
      <c r="Q972" s="121">
        <f t="shared" si="46"/>
        <v>0.12096318646444736</v>
      </c>
      <c r="R972" s="121">
        <f t="shared" si="47"/>
        <v>1.2007592372689087</v>
      </c>
    </row>
    <row r="973" spans="14:18">
      <c r="N973" s="103"/>
      <c r="O973" s="103">
        <v>9.6600000000001005E-2</v>
      </c>
      <c r="P973" s="103">
        <f t="shared" si="45"/>
        <v>0.16640395826848089</v>
      </c>
      <c r="Q973" s="121">
        <f t="shared" si="46"/>
        <v>0.1209583825519146</v>
      </c>
      <c r="R973" s="121">
        <f t="shared" si="47"/>
        <v>1.2006576025787608</v>
      </c>
    </row>
    <row r="974" spans="14:18">
      <c r="N974" s="103"/>
      <c r="O974" s="103">
        <v>9.6700000000000993E-2</v>
      </c>
      <c r="P974" s="103">
        <f t="shared" si="45"/>
        <v>0.16646170845525607</v>
      </c>
      <c r="Q974" s="121">
        <f t="shared" si="46"/>
        <v>0.12095360259899557</v>
      </c>
      <c r="R974" s="121">
        <f t="shared" si="47"/>
        <v>1.2005561057648952</v>
      </c>
    </row>
    <row r="975" spans="14:18">
      <c r="N975" s="103"/>
      <c r="O975" s="103">
        <v>9.6800000000000996E-2</v>
      </c>
      <c r="P975" s="103">
        <f t="shared" si="45"/>
        <v>0.16651940694168724</v>
      </c>
      <c r="Q975" s="121">
        <f t="shared" si="46"/>
        <v>0.12094884648619117</v>
      </c>
      <c r="R975" s="121">
        <f t="shared" si="47"/>
        <v>1.200454746500756</v>
      </c>
    </row>
    <row r="976" spans="14:18">
      <c r="N976" s="103"/>
      <c r="O976" s="103">
        <v>9.6900000000000999E-2</v>
      </c>
      <c r="P976" s="103">
        <f t="shared" si="45"/>
        <v>0.16657705373326348</v>
      </c>
      <c r="Q976" s="121">
        <f t="shared" si="46"/>
        <v>0.12094411409459833</v>
      </c>
      <c r="R976" s="121">
        <f t="shared" si="47"/>
        <v>1.2003535244608932</v>
      </c>
    </row>
    <row r="977" spans="14:18">
      <c r="N977" s="103"/>
      <c r="O977" s="103">
        <v>9.7000000000001002E-2</v>
      </c>
      <c r="P977" s="103">
        <f t="shared" si="45"/>
        <v>0.16663464883564866</v>
      </c>
      <c r="Q977" s="121">
        <f t="shared" si="46"/>
        <v>0.12093940530590705</v>
      </c>
      <c r="R977" s="121">
        <f t="shared" si="47"/>
        <v>1.200252439320963</v>
      </c>
    </row>
    <row r="978" spans="14:18">
      <c r="N978" s="103"/>
      <c r="O978" s="103">
        <v>9.7100000000001005E-2</v>
      </c>
      <c r="P978" s="103">
        <f t="shared" si="45"/>
        <v>0.1666921922546839</v>
      </c>
      <c r="Q978" s="121">
        <f t="shared" si="46"/>
        <v>0.12093472000239733</v>
      </c>
      <c r="R978" s="121">
        <f t="shared" si="47"/>
        <v>1.2001514907577202</v>
      </c>
    </row>
    <row r="979" spans="14:18">
      <c r="N979" s="103"/>
      <c r="O979" s="103">
        <v>9.7200000000000994E-2</v>
      </c>
      <c r="P979" s="103">
        <f t="shared" si="45"/>
        <v>0.1667496839963849</v>
      </c>
      <c r="Q979" s="121">
        <f t="shared" si="46"/>
        <v>0.12093005806693635</v>
      </c>
      <c r="R979" s="121">
        <f t="shared" si="47"/>
        <v>1.2000506784490126</v>
      </c>
    </row>
    <row r="980" spans="14:18">
      <c r="N980" s="103"/>
      <c r="O980" s="103">
        <v>9.7300000000000997E-2</v>
      </c>
      <c r="P980" s="103">
        <f t="shared" si="45"/>
        <v>0.16680712406694101</v>
      </c>
      <c r="Q980" s="121">
        <f t="shared" si="46"/>
        <v>0.12092541938297549</v>
      </c>
      <c r="R980" s="121">
        <f t="shared" si="47"/>
        <v>1.1999500020737777</v>
      </c>
    </row>
    <row r="981" spans="14:18">
      <c r="N981" s="103"/>
      <c r="O981" s="103">
        <v>9.7400000000001E-2</v>
      </c>
      <c r="P981" s="103">
        <f t="shared" si="45"/>
        <v>0.16686451247271505</v>
      </c>
      <c r="Q981" s="121">
        <f t="shared" si="46"/>
        <v>0.1209208038345474</v>
      </c>
      <c r="R981" s="121">
        <f t="shared" si="47"/>
        <v>1.1998494613120385</v>
      </c>
    </row>
    <row r="982" spans="14:18">
      <c r="N982" s="103"/>
      <c r="O982" s="103">
        <v>9.7500000000001003E-2</v>
      </c>
      <c r="P982" s="103">
        <f t="shared" si="45"/>
        <v>0.166921849220243</v>
      </c>
      <c r="Q982" s="121">
        <f t="shared" si="46"/>
        <v>0.12091621130626315</v>
      </c>
      <c r="R982" s="121">
        <f t="shared" si="47"/>
        <v>1.1997490558448964</v>
      </c>
    </row>
    <row r="983" spans="14:18">
      <c r="N983" s="103"/>
      <c r="O983" s="103">
        <v>9.7600000000001005E-2</v>
      </c>
      <c r="P983" s="103">
        <f t="shared" si="45"/>
        <v>0.16697913431623163</v>
      </c>
      <c r="Q983" s="121">
        <f t="shared" si="46"/>
        <v>0.12091164168330926</v>
      </c>
      <c r="R983" s="121">
        <f t="shared" si="47"/>
        <v>1.1996487853545297</v>
      </c>
    </row>
    <row r="984" spans="14:18">
      <c r="N984" s="103"/>
      <c r="O984" s="103">
        <v>9.7700000000000994E-2</v>
      </c>
      <c r="P984" s="103">
        <f t="shared" si="45"/>
        <v>0.16703636776755915</v>
      </c>
      <c r="Q984" s="121">
        <f t="shared" si="46"/>
        <v>0.12090709485144494</v>
      </c>
      <c r="R984" s="121">
        <f t="shared" si="47"/>
        <v>1.1995486495241838</v>
      </c>
    </row>
    <row r="985" spans="14:18">
      <c r="N985" s="103"/>
      <c r="O985" s="103">
        <v>9.7800000000000997E-2</v>
      </c>
      <c r="P985" s="103">
        <f t="shared" si="45"/>
        <v>0.16709354958127345</v>
      </c>
      <c r="Q985" s="121">
        <f t="shared" si="46"/>
        <v>0.12090257069699914</v>
      </c>
      <c r="R985" s="121">
        <f t="shared" si="47"/>
        <v>1.1994486480381725</v>
      </c>
    </row>
    <row r="986" spans="14:18">
      <c r="N986" s="103"/>
      <c r="O986" s="103">
        <v>9.7900000000001E-2</v>
      </c>
      <c r="P986" s="103">
        <f t="shared" si="45"/>
        <v>0.16715067976459158</v>
      </c>
      <c r="Q986" s="121">
        <f t="shared" si="46"/>
        <v>0.12089806910686778</v>
      </c>
      <c r="R986" s="121">
        <f t="shared" si="47"/>
        <v>1.1993487805818692</v>
      </c>
    </row>
    <row r="987" spans="14:18">
      <c r="N987" s="103"/>
      <c r="O987" s="103">
        <v>9.8000000000001003E-2</v>
      </c>
      <c r="P987" s="103">
        <f t="shared" si="45"/>
        <v>0.16720775832489995</v>
      </c>
      <c r="Q987" s="121">
        <f t="shared" si="46"/>
        <v>0.12089358996851088</v>
      </c>
      <c r="R987" s="121">
        <f t="shared" si="47"/>
        <v>1.1992490468417043</v>
      </c>
    </row>
    <row r="988" spans="14:18">
      <c r="N988" s="103"/>
      <c r="O988" s="103">
        <v>9.8100000000001006E-2</v>
      </c>
      <c r="P988" s="103">
        <f t="shared" si="45"/>
        <v>0.16726478526975097</v>
      </c>
      <c r="Q988" s="121">
        <f t="shared" si="46"/>
        <v>0.12088913316994972</v>
      </c>
      <c r="R988" s="121">
        <f t="shared" si="47"/>
        <v>1.1991494465051593</v>
      </c>
    </row>
    <row r="989" spans="14:18">
      <c r="N989" s="103"/>
      <c r="O989" s="103">
        <v>9.8200000000000995E-2</v>
      </c>
      <c r="P989" s="103">
        <f t="shared" si="45"/>
        <v>0.16732176060686543</v>
      </c>
      <c r="Q989" s="121">
        <f t="shared" si="46"/>
        <v>0.12088469859976411</v>
      </c>
      <c r="R989" s="121">
        <f t="shared" si="47"/>
        <v>1.1990499792607623</v>
      </c>
    </row>
    <row r="990" spans="14:18">
      <c r="N990" s="103"/>
      <c r="O990" s="103">
        <v>9.8300000000000998E-2</v>
      </c>
      <c r="P990" s="103">
        <f t="shared" si="45"/>
        <v>0.16737868434412875</v>
      </c>
      <c r="Q990" s="121">
        <f t="shared" si="46"/>
        <v>0.12088028614708958</v>
      </c>
      <c r="R990" s="121">
        <f t="shared" si="47"/>
        <v>1.1989506447980851</v>
      </c>
    </row>
    <row r="991" spans="14:18">
      <c r="N991" s="103"/>
      <c r="O991" s="103">
        <v>9.8400000000001098E-2</v>
      </c>
      <c r="P991" s="103">
        <f t="shared" si="45"/>
        <v>0.1674355564895923</v>
      </c>
      <c r="Q991" s="121">
        <f t="shared" si="46"/>
        <v>0.12087589570161457</v>
      </c>
      <c r="R991" s="121">
        <f t="shared" si="47"/>
        <v>1.1988514428077361</v>
      </c>
    </row>
    <row r="992" spans="14:18">
      <c r="N992" s="103"/>
      <c r="O992" s="103">
        <v>9.8500000000001101E-2</v>
      </c>
      <c r="P992" s="103">
        <f t="shared" si="45"/>
        <v>0.16749237705147138</v>
      </c>
      <c r="Q992" s="121">
        <f t="shared" si="46"/>
        <v>0.12087152715357773</v>
      </c>
      <c r="R992" s="121">
        <f t="shared" si="47"/>
        <v>1.1987523729813576</v>
      </c>
    </row>
    <row r="993" spans="14:18">
      <c r="N993" s="103"/>
      <c r="O993" s="103">
        <v>9.8600000000001103E-2</v>
      </c>
      <c r="P993" s="103">
        <f t="shared" si="45"/>
        <v>0.16754914603814572</v>
      </c>
      <c r="Q993" s="121">
        <f t="shared" si="46"/>
        <v>0.12086718039376512</v>
      </c>
      <c r="R993" s="121">
        <f t="shared" si="47"/>
        <v>1.1986534350116216</v>
      </c>
    </row>
    <row r="994" spans="14:18">
      <c r="N994" s="103"/>
      <c r="O994" s="103">
        <v>9.8700000000001106E-2</v>
      </c>
      <c r="P994" s="103">
        <f t="shared" si="45"/>
        <v>0.16760586345815653</v>
      </c>
      <c r="Q994" s="121">
        <f t="shared" si="46"/>
        <v>0.12086285531350752</v>
      </c>
      <c r="R994" s="121">
        <f t="shared" si="47"/>
        <v>1.1985546285922233</v>
      </c>
    </row>
    <row r="995" spans="14:18">
      <c r="N995" s="103"/>
      <c r="O995" s="103">
        <v>9.8800000000001095E-2</v>
      </c>
      <c r="P995" s="103">
        <f t="shared" si="45"/>
        <v>0.16766252932020759</v>
      </c>
      <c r="Q995" s="121">
        <f t="shared" si="46"/>
        <v>0.12085855180467771</v>
      </c>
      <c r="R995" s="121">
        <f t="shared" si="47"/>
        <v>1.1984559534178789</v>
      </c>
    </row>
    <row r="996" spans="14:18">
      <c r="N996" s="103"/>
      <c r="O996" s="103">
        <v>9.8900000000001098E-2</v>
      </c>
      <c r="P996" s="103">
        <f t="shared" si="45"/>
        <v>0.16771914363316409</v>
      </c>
      <c r="Q996" s="121">
        <f t="shared" si="46"/>
        <v>0.1208542697596877</v>
      </c>
      <c r="R996" s="121">
        <f t="shared" si="47"/>
        <v>1.1983574091843194</v>
      </c>
    </row>
    <row r="997" spans="14:18">
      <c r="N997" s="103"/>
      <c r="O997" s="103">
        <v>9.9000000000001101E-2</v>
      </c>
      <c r="P997" s="103">
        <f t="shared" si="45"/>
        <v>0.16777570640605136</v>
      </c>
      <c r="Q997" s="121">
        <f t="shared" si="46"/>
        <v>0.1208500090714862</v>
      </c>
      <c r="R997" s="121">
        <f t="shared" si="47"/>
        <v>1.1982589955882874</v>
      </c>
    </row>
    <row r="998" spans="14:18">
      <c r="N998" s="103"/>
      <c r="O998" s="103">
        <v>9.9100000000001104E-2</v>
      </c>
      <c r="P998" s="103">
        <f t="shared" si="45"/>
        <v>0.16783221764805389</v>
      </c>
      <c r="Q998" s="121">
        <f t="shared" si="46"/>
        <v>0.12084576963355576</v>
      </c>
      <c r="R998" s="121">
        <f t="shared" si="47"/>
        <v>1.1981607123275313</v>
      </c>
    </row>
    <row r="999" spans="14:18">
      <c r="N999" s="103"/>
      <c r="O999" s="103">
        <v>9.9200000000001107E-2</v>
      </c>
      <c r="P999" s="103">
        <f t="shared" si="45"/>
        <v>0.16788867736851568</v>
      </c>
      <c r="Q999" s="121">
        <f t="shared" si="46"/>
        <v>0.12084155133991019</v>
      </c>
      <c r="R999" s="121">
        <f t="shared" si="47"/>
        <v>1.1980625591008041</v>
      </c>
    </row>
    <row r="1000" spans="14:18">
      <c r="N1000" s="103"/>
      <c r="O1000" s="103">
        <v>9.9300000000001096E-2</v>
      </c>
      <c r="P1000" s="103">
        <f t="shared" si="45"/>
        <v>0.1679450855769383</v>
      </c>
      <c r="Q1000" s="121">
        <f t="shared" si="46"/>
        <v>0.12083735408509197</v>
      </c>
      <c r="R1000" s="121">
        <f t="shared" si="47"/>
        <v>1.1979645356078543</v>
      </c>
    </row>
    <row r="1001" spans="14:18">
      <c r="N1001" s="103"/>
      <c r="O1001" s="103">
        <v>9.9400000000001099E-2</v>
      </c>
      <c r="P1001" s="103">
        <f t="shared" si="45"/>
        <v>0.16800144228298014</v>
      </c>
      <c r="Q1001" s="121">
        <f t="shared" si="46"/>
        <v>0.12083317776416949</v>
      </c>
      <c r="R1001" s="121">
        <f t="shared" si="47"/>
        <v>1.1978666415494266</v>
      </c>
    </row>
    <row r="1002" spans="14:18">
      <c r="N1002" s="103"/>
      <c r="O1002" s="103">
        <v>9.9500000000001101E-2</v>
      </c>
      <c r="P1002" s="103">
        <f t="shared" si="45"/>
        <v>0.16805774749645661</v>
      </c>
      <c r="Q1002" s="121">
        <f t="shared" si="46"/>
        <v>0.1208290222727345</v>
      </c>
      <c r="R1002" s="121">
        <f t="shared" si="47"/>
        <v>1.197768876627253</v>
      </c>
    </row>
    <row r="1003" spans="14:18">
      <c r="N1003" s="103"/>
      <c r="O1003" s="103">
        <v>9.9600000000001104E-2</v>
      </c>
      <c r="P1003" s="103">
        <f t="shared" si="45"/>
        <v>0.16811400122733838</v>
      </c>
      <c r="Q1003" s="121">
        <f t="shared" si="46"/>
        <v>0.1208248875068995</v>
      </c>
      <c r="R1003" s="121">
        <f t="shared" si="47"/>
        <v>1.1976712405440522</v>
      </c>
    </row>
    <row r="1004" spans="14:18">
      <c r="N1004" s="103"/>
      <c r="O1004" s="103">
        <v>9.9700000000001093E-2</v>
      </c>
      <c r="P1004" s="103">
        <f t="shared" si="45"/>
        <v>0.16817020348575068</v>
      </c>
      <c r="Q1004" s="121">
        <f t="shared" si="46"/>
        <v>0.12082077336329515</v>
      </c>
      <c r="R1004" s="121">
        <f t="shared" si="47"/>
        <v>1.1975737330035232</v>
      </c>
    </row>
    <row r="1005" spans="14:18">
      <c r="N1005" s="103"/>
      <c r="O1005" s="103">
        <v>9.9800000000001096E-2</v>
      </c>
      <c r="P1005" s="103">
        <f t="shared" si="45"/>
        <v>0.16822635428197366</v>
      </c>
      <c r="Q1005" s="121">
        <f t="shared" si="46"/>
        <v>0.12081667973906761</v>
      </c>
      <c r="R1005" s="121">
        <f t="shared" si="47"/>
        <v>1.1974763537103428</v>
      </c>
    </row>
    <row r="1006" spans="14:18">
      <c r="N1006" s="103"/>
      <c r="O1006" s="103">
        <v>9.9900000000001099E-2</v>
      </c>
      <c r="P1006" s="103">
        <f t="shared" si="45"/>
        <v>0.16828245362644018</v>
      </c>
      <c r="Q1006" s="121">
        <f t="shared" si="46"/>
        <v>0.12081260653187609</v>
      </c>
      <c r="R1006" s="121">
        <f t="shared" si="47"/>
        <v>1.1973791023701592</v>
      </c>
    </row>
    <row r="1007" spans="14:18">
      <c r="N1007" s="103"/>
      <c r="O1007" s="103">
        <v>0.100000000000001</v>
      </c>
      <c r="P1007" s="103">
        <f t="shared" si="45"/>
        <v>0.16833850152973498</v>
      </c>
      <c r="Q1007" s="121">
        <f t="shared" si="46"/>
        <v>0.12080855363989021</v>
      </c>
      <c r="R1007" s="121">
        <f t="shared" si="47"/>
        <v>1.1972819786895892</v>
      </c>
    </row>
    <row r="1008" spans="14:18">
      <c r="N1008" s="103"/>
      <c r="O1008" s="103">
        <v>0.10010000000000099</v>
      </c>
      <c r="P1008" s="103">
        <f t="shared" si="45"/>
        <v>0.16839449800259554</v>
      </c>
      <c r="Q1008" s="121">
        <f t="shared" si="46"/>
        <v>0.12080452096178743</v>
      </c>
      <c r="R1008" s="121">
        <f t="shared" si="47"/>
        <v>1.1971849823762142</v>
      </c>
    </row>
    <row r="1009" spans="14:18">
      <c r="N1009" s="103"/>
      <c r="O1009" s="103">
        <v>0.100200000000001</v>
      </c>
      <c r="P1009" s="103">
        <f t="shared" si="45"/>
        <v>0.1684504430559097</v>
      </c>
      <c r="Q1009" s="121">
        <f t="shared" si="46"/>
        <v>0.12080050839675059</v>
      </c>
      <c r="R1009" s="121">
        <f t="shared" si="47"/>
        <v>1.1970881131385758</v>
      </c>
    </row>
    <row r="1010" spans="14:18">
      <c r="N1010" s="103"/>
      <c r="O1010" s="103">
        <v>0.100300000000001</v>
      </c>
      <c r="P1010" s="103">
        <f t="shared" si="45"/>
        <v>0.16850633670071496</v>
      </c>
      <c r="Q1010" s="121">
        <f t="shared" si="46"/>
        <v>0.12079651584446537</v>
      </c>
      <c r="R1010" s="121">
        <f t="shared" si="47"/>
        <v>1.1969913706861717</v>
      </c>
    </row>
    <row r="1011" spans="14:18">
      <c r="N1011" s="103"/>
      <c r="O1011" s="103">
        <v>0.100400000000001</v>
      </c>
      <c r="P1011" s="103">
        <f t="shared" si="45"/>
        <v>0.16856217894819941</v>
      </c>
      <c r="Q1011" s="121">
        <f t="shared" si="46"/>
        <v>0.12079254320511773</v>
      </c>
      <c r="R1011" s="121">
        <f t="shared" si="47"/>
        <v>1.1968947547294508</v>
      </c>
    </row>
    <row r="1012" spans="14:18">
      <c r="N1012" s="103"/>
      <c r="O1012" s="103">
        <v>0.10050000000000101</v>
      </c>
      <c r="P1012" s="103">
        <f t="shared" si="45"/>
        <v>0.16861796980969901</v>
      </c>
      <c r="Q1012" s="121">
        <f t="shared" si="46"/>
        <v>0.12078859037939152</v>
      </c>
      <c r="R1012" s="121">
        <f t="shared" si="47"/>
        <v>1.1967982649798108</v>
      </c>
    </row>
    <row r="1013" spans="14:18">
      <c r="N1013" s="103"/>
      <c r="O1013" s="103">
        <v>0.10059999999999999</v>
      </c>
      <c r="P1013" s="103">
        <f t="shared" si="45"/>
        <v>0.16867370929669673</v>
      </c>
      <c r="Q1013" s="121">
        <f t="shared" si="46"/>
        <v>0.12078465726846589</v>
      </c>
      <c r="R1013" s="121">
        <f t="shared" si="47"/>
        <v>1.1967019011495936</v>
      </c>
    </row>
    <row r="1014" spans="14:18">
      <c r="N1014" s="103"/>
      <c r="O1014" s="103">
        <v>0.1007</v>
      </c>
      <c r="P1014" s="103">
        <f t="shared" si="45"/>
        <v>0.16872939742082449</v>
      </c>
      <c r="Q1014" s="121">
        <f t="shared" si="46"/>
        <v>0.12078074377401279</v>
      </c>
      <c r="R1014" s="121">
        <f t="shared" si="47"/>
        <v>1.1966056629520785</v>
      </c>
    </row>
    <row r="1015" spans="14:18">
      <c r="N1015" s="103"/>
      <c r="O1015" s="103">
        <v>0.1008</v>
      </c>
      <c r="P1015" s="103">
        <f t="shared" si="45"/>
        <v>0.16878503419385896</v>
      </c>
      <c r="Q1015" s="121">
        <f t="shared" si="46"/>
        <v>0.12077684979819472</v>
      </c>
      <c r="R1015" s="121">
        <f t="shared" si="47"/>
        <v>1.1965095501014833</v>
      </c>
    </row>
    <row r="1016" spans="14:18">
      <c r="N1016" s="103"/>
      <c r="O1016" s="103">
        <v>0.1009</v>
      </c>
      <c r="P1016" s="103">
        <f t="shared" si="45"/>
        <v>0.16884061962772332</v>
      </c>
      <c r="Q1016" s="121">
        <f t="shared" si="46"/>
        <v>0.12077297524366207</v>
      </c>
      <c r="R1016" s="121">
        <f t="shared" si="47"/>
        <v>1.1964135623129561</v>
      </c>
    </row>
    <row r="1017" spans="14:18">
      <c r="N1017" s="103"/>
      <c r="O1017" s="103">
        <v>0.10100000000000001</v>
      </c>
      <c r="P1017" s="103">
        <f t="shared" si="45"/>
        <v>0.16889615373448474</v>
      </c>
      <c r="Q1017" s="121">
        <f t="shared" si="46"/>
        <v>0.12076912001355075</v>
      </c>
      <c r="R1017" s="121">
        <f t="shared" si="47"/>
        <v>1.1963176993025741</v>
      </c>
    </row>
    <row r="1018" spans="14:18">
      <c r="N1018" s="103"/>
      <c r="O1018" s="103">
        <v>0.1011</v>
      </c>
      <c r="P1018" s="103">
        <f t="shared" si="45"/>
        <v>0.16895163652635473</v>
      </c>
      <c r="Q1018" s="121">
        <f t="shared" si="46"/>
        <v>0.12076528401147986</v>
      </c>
      <c r="R1018" s="121">
        <f t="shared" si="47"/>
        <v>1.1962219607873372</v>
      </c>
    </row>
    <row r="1019" spans="14:18">
      <c r="N1019" s="103"/>
      <c r="O1019" s="103">
        <v>0.1012</v>
      </c>
      <c r="P1019" s="103">
        <f t="shared" si="45"/>
        <v>0.16900706801568793</v>
      </c>
      <c r="Q1019" s="121">
        <f t="shared" si="46"/>
        <v>0.1207614671415491</v>
      </c>
      <c r="R1019" s="121">
        <f t="shared" si="47"/>
        <v>1.1961263464851659</v>
      </c>
    </row>
    <row r="1020" spans="14:18">
      <c r="N1020" s="103"/>
      <c r="O1020" s="103">
        <v>0.1013</v>
      </c>
      <c r="P1020" s="103">
        <f t="shared" si="45"/>
        <v>0.16906244821498129</v>
      </c>
      <c r="Q1020" s="121">
        <f t="shared" si="46"/>
        <v>0.12075766930833653</v>
      </c>
      <c r="R1020" s="121">
        <f t="shared" si="47"/>
        <v>1.1960308561148971</v>
      </c>
    </row>
    <row r="1021" spans="14:18">
      <c r="N1021" s="103"/>
      <c r="O1021" s="103">
        <v>0.1014</v>
      </c>
      <c r="P1021" s="103">
        <f t="shared" si="45"/>
        <v>0.1691177771368744</v>
      </c>
      <c r="Q1021" s="121">
        <f t="shared" si="46"/>
        <v>0.12075389041689613</v>
      </c>
      <c r="R1021" s="121">
        <f t="shared" si="47"/>
        <v>1.1959354893962795</v>
      </c>
    </row>
    <row r="1022" spans="14:18">
      <c r="N1022" s="103"/>
      <c r="O1022" s="103">
        <v>0.10150000000000001</v>
      </c>
      <c r="P1022" s="103">
        <f t="shared" si="45"/>
        <v>0.16917305479414685</v>
      </c>
      <c r="Q1022" s="121">
        <f t="shared" si="46"/>
        <v>0.12075013037275542</v>
      </c>
      <c r="R1022" s="121">
        <f t="shared" si="47"/>
        <v>1.1958402460499704</v>
      </c>
    </row>
    <row r="1023" spans="14:18">
      <c r="N1023" s="103"/>
      <c r="O1023" s="103">
        <v>0.101599999999999</v>
      </c>
      <c r="P1023" s="103">
        <f t="shared" si="45"/>
        <v>0.16922828119971817</v>
      </c>
      <c r="Q1023" s="121">
        <f t="shared" si="46"/>
        <v>0.12074638908191314</v>
      </c>
      <c r="R1023" s="121">
        <f t="shared" si="47"/>
        <v>1.1957451257975324</v>
      </c>
    </row>
    <row r="1024" spans="14:18">
      <c r="N1024" s="103"/>
      <c r="O1024" s="103">
        <v>0.101699999999999</v>
      </c>
      <c r="P1024" s="103">
        <f t="shared" si="45"/>
        <v>0.16928345636664935</v>
      </c>
      <c r="Q1024" s="121">
        <f t="shared" si="46"/>
        <v>0.12074266645083674</v>
      </c>
      <c r="R1024" s="121">
        <f t="shared" si="47"/>
        <v>1.1956501283614265</v>
      </c>
    </row>
    <row r="1025" spans="14:18">
      <c r="N1025" s="103"/>
      <c r="O1025" s="103">
        <v>0.101799999999999</v>
      </c>
      <c r="P1025" s="103">
        <f t="shared" si="45"/>
        <v>0.16933858030813792</v>
      </c>
      <c r="Q1025" s="121">
        <f t="shared" si="46"/>
        <v>0.12073896238646031</v>
      </c>
      <c r="R1025" s="121">
        <f t="shared" si="47"/>
        <v>1.1955552534650127</v>
      </c>
    </row>
    <row r="1026" spans="14:18">
      <c r="N1026" s="103"/>
      <c r="O1026" s="103">
        <v>0.10189999999999901</v>
      </c>
      <c r="P1026" s="103">
        <f t="shared" si="45"/>
        <v>0.16939365303752066</v>
      </c>
      <c r="Q1026" s="121">
        <f t="shared" si="46"/>
        <v>0.12073527679618201</v>
      </c>
      <c r="R1026" s="121">
        <f t="shared" si="47"/>
        <v>1.1954605008325441</v>
      </c>
    </row>
    <row r="1027" spans="14:18">
      <c r="N1027" s="103"/>
      <c r="O1027" s="103">
        <v>0.10199999999999899</v>
      </c>
      <c r="P1027" s="103">
        <f t="shared" si="45"/>
        <v>0.16944867456827084</v>
      </c>
      <c r="Q1027" s="121">
        <f t="shared" si="46"/>
        <v>0.1207316095878619</v>
      </c>
      <c r="R1027" s="121">
        <f t="shared" si="47"/>
        <v>1.1953658701891627</v>
      </c>
    </row>
    <row r="1028" spans="14:18">
      <c r="N1028" s="103"/>
      <c r="O1028" s="103">
        <v>0.102099999999999</v>
      </c>
      <c r="P1028" s="103">
        <f t="shared" si="45"/>
        <v>0.16950364491399919</v>
      </c>
      <c r="Q1028" s="121">
        <f t="shared" si="46"/>
        <v>0.12072796066981963</v>
      </c>
      <c r="R1028" s="121">
        <f t="shared" si="47"/>
        <v>1.1952713612608961</v>
      </c>
    </row>
    <row r="1029" spans="14:18">
      <c r="N1029" s="103"/>
      <c r="O1029" s="103">
        <v>0.102199999999999</v>
      </c>
      <c r="P1029" s="103">
        <f t="shared" si="45"/>
        <v>0.16955856408845119</v>
      </c>
      <c r="Q1029" s="121">
        <f t="shared" si="46"/>
        <v>0.12072432995083199</v>
      </c>
      <c r="R1029" s="121">
        <f t="shared" si="47"/>
        <v>1.195176973774654</v>
      </c>
    </row>
    <row r="1030" spans="14:18">
      <c r="N1030" s="103"/>
      <c r="O1030" s="103">
        <v>0.102299999999999</v>
      </c>
      <c r="P1030" s="103">
        <f t="shared" si="45"/>
        <v>0.16961343210550775</v>
      </c>
      <c r="Q1030" s="121">
        <f t="shared" si="46"/>
        <v>0.12072071734013083</v>
      </c>
      <c r="R1030" s="121">
        <f t="shared" si="47"/>
        <v>1.1950827074582246</v>
      </c>
    </row>
    <row r="1031" spans="14:18">
      <c r="N1031" s="103"/>
      <c r="O1031" s="103">
        <v>0.10239999999999901</v>
      </c>
      <c r="P1031" s="103">
        <f t="shared" si="45"/>
        <v>0.16966824897918428</v>
      </c>
      <c r="Q1031" s="121">
        <f t="shared" si="46"/>
        <v>0.12071712274740075</v>
      </c>
      <c r="R1031" s="121">
        <f t="shared" si="47"/>
        <v>1.1949885620402705</v>
      </c>
    </row>
    <row r="1032" spans="14:18">
      <c r="N1032" s="103"/>
      <c r="O1032" s="103">
        <v>0.10249999999999899</v>
      </c>
      <c r="P1032" s="103">
        <f t="shared" si="45"/>
        <v>0.16972301472362991</v>
      </c>
      <c r="Q1032" s="121">
        <f t="shared" si="46"/>
        <v>0.12071354608277668</v>
      </c>
      <c r="R1032" s="121">
        <f t="shared" si="47"/>
        <v>1.1948945372503252</v>
      </c>
    </row>
    <row r="1033" spans="14:18">
      <c r="N1033" s="103"/>
      <c r="O1033" s="103">
        <v>0.102599999999999</v>
      </c>
      <c r="P1033" s="103">
        <f t="shared" ref="P1033:P1096" si="48">($O$3*NORMSDIST((1-Q1033)^-0.5*NORMSINV(O1033)+(Q1033/(1-Q1033))^0.5*NORMSINV(0.999))-O1033*$O$3)*R1033</f>
        <v>0.16977772935312607</v>
      </c>
      <c r="Q1033" s="121">
        <f t="shared" ref="Q1033:Q1096" si="49">0.12*(1-EXP(-50*O1033))/(1-EXP(-50))+0.24*(1-(1-EXP(-50*O1033))/(1-EXP(-50)))</f>
        <v>0.12070998725684186</v>
      </c>
      <c r="R1033" s="121">
        <f t="shared" ref="R1033:R1096" si="50">(1-1.5*(0.11852-0.05478*LN(O1033))^2)^(-1)*(1+($O$4-2.5)*(0.11852-0.05478*LN(O1033))^2)</f>
        <v>1.1948006328187892</v>
      </c>
    </row>
    <row r="1034" spans="14:18">
      <c r="N1034" s="103"/>
      <c r="O1034" s="103">
        <v>0.102699999999998</v>
      </c>
      <c r="P1034" s="103">
        <f t="shared" si="48"/>
        <v>0.16983239288208551</v>
      </c>
      <c r="Q1034" s="121">
        <f t="shared" si="49"/>
        <v>0.12070644618062545</v>
      </c>
      <c r="R1034" s="121">
        <f t="shared" si="50"/>
        <v>1.1947068484769288</v>
      </c>
    </row>
    <row r="1035" spans="14:18">
      <c r="N1035" s="103"/>
      <c r="O1035" s="103">
        <v>0.102799999999998</v>
      </c>
      <c r="P1035" s="103">
        <f t="shared" si="48"/>
        <v>0.16988700532505593</v>
      </c>
      <c r="Q1035" s="121">
        <f t="shared" si="49"/>
        <v>0.12070292276560035</v>
      </c>
      <c r="R1035" s="121">
        <f t="shared" si="50"/>
        <v>1.1946131839568654</v>
      </c>
    </row>
    <row r="1036" spans="14:18">
      <c r="N1036" s="103"/>
      <c r="O1036" s="103">
        <v>0.10289999999999799</v>
      </c>
      <c r="P1036" s="103">
        <f t="shared" si="48"/>
        <v>0.16994156669671109</v>
      </c>
      <c r="Q1036" s="121">
        <f t="shared" si="49"/>
        <v>0.12069941692368097</v>
      </c>
      <c r="R1036" s="121">
        <f t="shared" si="50"/>
        <v>1.1945196389915815</v>
      </c>
    </row>
    <row r="1037" spans="14:18">
      <c r="N1037" s="103"/>
      <c r="O1037" s="103">
        <v>0.102999999999998</v>
      </c>
      <c r="P1037" s="103">
        <f t="shared" si="48"/>
        <v>0.16999607701185726</v>
      </c>
      <c r="Q1037" s="121">
        <f t="shared" si="49"/>
        <v>0.12069592856722111</v>
      </c>
      <c r="R1037" s="121">
        <f t="shared" si="50"/>
        <v>1.1944262133149115</v>
      </c>
    </row>
    <row r="1038" spans="14:18">
      <c r="N1038" s="103"/>
      <c r="O1038" s="103">
        <v>0.103099999999998</v>
      </c>
      <c r="P1038" s="103">
        <f t="shared" si="48"/>
        <v>0.17005053628543007</v>
      </c>
      <c r="Q1038" s="121">
        <f t="shared" si="49"/>
        <v>0.12069245760901171</v>
      </c>
      <c r="R1038" s="121">
        <f t="shared" si="50"/>
        <v>1.1943329066615376</v>
      </c>
    </row>
    <row r="1039" spans="14:18">
      <c r="N1039" s="103"/>
      <c r="O1039" s="103">
        <v>0.103199999999998</v>
      </c>
      <c r="P1039" s="103">
        <f t="shared" si="48"/>
        <v>0.17010494453249228</v>
      </c>
      <c r="Q1039" s="121">
        <f t="shared" si="49"/>
        <v>0.12068900396227857</v>
      </c>
      <c r="R1039" s="121">
        <f t="shared" si="50"/>
        <v>1.1942397187669895</v>
      </c>
    </row>
    <row r="1040" spans="14:18">
      <c r="N1040" s="103"/>
      <c r="O1040" s="103">
        <v>0.103299999999998</v>
      </c>
      <c r="P1040" s="103">
        <f t="shared" si="48"/>
        <v>0.17015930176823585</v>
      </c>
      <c r="Q1040" s="121">
        <f t="shared" si="49"/>
        <v>0.12068556754068037</v>
      </c>
      <c r="R1040" s="121">
        <f t="shared" si="50"/>
        <v>1.1941466493676383</v>
      </c>
    </row>
    <row r="1041" spans="14:18">
      <c r="N1041" s="103"/>
      <c r="O1041" s="103">
        <v>0.10339999999999799</v>
      </c>
      <c r="P1041" s="103">
        <f t="shared" si="48"/>
        <v>0.17021360800797833</v>
      </c>
      <c r="Q1041" s="121">
        <f t="shared" si="49"/>
        <v>0.12068214825830642</v>
      </c>
      <c r="R1041" s="121">
        <f t="shared" si="50"/>
        <v>1.1940536982006944</v>
      </c>
    </row>
    <row r="1042" spans="14:18">
      <c r="N1042" s="103"/>
      <c r="O1042" s="103">
        <v>0.103499999999998</v>
      </c>
      <c r="P1042" s="103">
        <f t="shared" si="48"/>
        <v>0.17026786326716503</v>
      </c>
      <c r="Q1042" s="121">
        <f t="shared" si="49"/>
        <v>0.12067874602967445</v>
      </c>
      <c r="R1042" s="121">
        <f t="shared" si="50"/>
        <v>1.1939608650042033</v>
      </c>
    </row>
    <row r="1043" spans="14:18">
      <c r="N1043" s="103"/>
      <c r="O1043" s="103">
        <v>0.103599999999998</v>
      </c>
      <c r="P1043" s="103">
        <f t="shared" si="48"/>
        <v>0.17032206756136647</v>
      </c>
      <c r="Q1043" s="121">
        <f t="shared" si="49"/>
        <v>0.12067536076972855</v>
      </c>
      <c r="R1043" s="121">
        <f t="shared" si="50"/>
        <v>1.1938681495170422</v>
      </c>
    </row>
    <row r="1044" spans="14:18">
      <c r="N1044" s="103"/>
      <c r="O1044" s="103">
        <v>0.103699999999998</v>
      </c>
      <c r="P1044" s="103">
        <f t="shared" si="48"/>
        <v>0.17037622090627733</v>
      </c>
      <c r="Q1044" s="121">
        <f t="shared" si="49"/>
        <v>0.12067199239383708</v>
      </c>
      <c r="R1044" s="121">
        <f t="shared" si="50"/>
        <v>1.1937755514789172</v>
      </c>
    </row>
    <row r="1045" spans="14:18">
      <c r="N1045" s="103"/>
      <c r="O1045" s="103">
        <v>0.10379999999999701</v>
      </c>
      <c r="P1045" s="103">
        <f t="shared" si="48"/>
        <v>0.17043032331771699</v>
      </c>
      <c r="Q1045" s="121">
        <f t="shared" si="49"/>
        <v>0.12066864081779051</v>
      </c>
      <c r="R1045" s="121">
        <f t="shared" si="50"/>
        <v>1.1936830706303598</v>
      </c>
    </row>
    <row r="1046" spans="14:18">
      <c r="N1046" s="103"/>
      <c r="O1046" s="103">
        <v>0.10389999999999699</v>
      </c>
      <c r="P1046" s="103">
        <f t="shared" si="48"/>
        <v>0.17048437481162931</v>
      </c>
      <c r="Q1046" s="121">
        <f t="shared" si="49"/>
        <v>0.12066530595779915</v>
      </c>
      <c r="R1046" s="121">
        <f t="shared" si="50"/>
        <v>1.1935907067127205</v>
      </c>
    </row>
    <row r="1047" spans="14:18">
      <c r="N1047" s="103"/>
      <c r="O1047" s="103">
        <v>0.103999999999997</v>
      </c>
      <c r="P1047" s="103">
        <f t="shared" si="48"/>
        <v>0.17053837540408051</v>
      </c>
      <c r="Q1047" s="121">
        <f t="shared" si="49"/>
        <v>0.1206619877304914</v>
      </c>
      <c r="R1047" s="121">
        <f t="shared" si="50"/>
        <v>1.1934984594681715</v>
      </c>
    </row>
    <row r="1048" spans="14:18">
      <c r="N1048" s="103"/>
      <c r="O1048" s="103">
        <v>0.104099999999997</v>
      </c>
      <c r="P1048" s="103">
        <f t="shared" si="48"/>
        <v>0.17059232511125735</v>
      </c>
      <c r="Q1048" s="121">
        <f t="shared" si="49"/>
        <v>0.12065868605291138</v>
      </c>
      <c r="R1048" s="121">
        <f t="shared" si="50"/>
        <v>1.1934063286396974</v>
      </c>
    </row>
    <row r="1049" spans="14:18">
      <c r="N1049" s="103"/>
      <c r="O1049" s="103">
        <v>0.104199999999997</v>
      </c>
      <c r="P1049" s="103">
        <f t="shared" si="48"/>
        <v>0.1706462239494704</v>
      </c>
      <c r="Q1049" s="121">
        <f t="shared" si="49"/>
        <v>0.120655400842517</v>
      </c>
      <c r="R1049" s="121">
        <f t="shared" si="50"/>
        <v>1.1933143139710962</v>
      </c>
    </row>
    <row r="1050" spans="14:18">
      <c r="N1050" s="103"/>
      <c r="O1050" s="103">
        <v>0.10429999999999701</v>
      </c>
      <c r="P1050" s="103">
        <f t="shared" si="48"/>
        <v>0.17070007193514941</v>
      </c>
      <c r="Q1050" s="121">
        <f t="shared" si="49"/>
        <v>0.1206521320171778</v>
      </c>
      <c r="R1050" s="121">
        <f t="shared" si="50"/>
        <v>1.1932224152069724</v>
      </c>
    </row>
    <row r="1051" spans="14:18">
      <c r="N1051" s="103"/>
      <c r="O1051" s="103">
        <v>0.104399999999997</v>
      </c>
      <c r="P1051" s="103">
        <f t="shared" si="48"/>
        <v>0.17075386908484469</v>
      </c>
      <c r="Q1051" s="121">
        <f t="shared" si="49"/>
        <v>0.12064887949517301</v>
      </c>
      <c r="R1051" s="121">
        <f t="shared" si="50"/>
        <v>1.1931306320927362</v>
      </c>
    </row>
    <row r="1052" spans="14:18">
      <c r="N1052" s="103"/>
      <c r="O1052" s="103">
        <v>0.104499999999997</v>
      </c>
      <c r="P1052" s="103">
        <f t="shared" si="48"/>
        <v>0.17080761541522566</v>
      </c>
      <c r="Q1052" s="121">
        <f t="shared" si="49"/>
        <v>0.12064564319518939</v>
      </c>
      <c r="R1052" s="121">
        <f t="shared" si="50"/>
        <v>1.1930389643745989</v>
      </c>
    </row>
    <row r="1053" spans="14:18">
      <c r="N1053" s="103"/>
      <c r="O1053" s="103">
        <v>0.104599999999997</v>
      </c>
      <c r="P1053" s="103">
        <f t="shared" si="48"/>
        <v>0.17086131094308102</v>
      </c>
      <c r="Q1053" s="121">
        <f t="shared" si="49"/>
        <v>0.12064242303631929</v>
      </c>
      <c r="R1053" s="121">
        <f t="shared" si="50"/>
        <v>1.1929474117995706</v>
      </c>
    </row>
    <row r="1054" spans="14:18">
      <c r="N1054" s="103"/>
      <c r="O1054" s="103">
        <v>0.104699999999997</v>
      </c>
      <c r="P1054" s="103">
        <f t="shared" si="48"/>
        <v>0.17091495568531639</v>
      </c>
      <c r="Q1054" s="121">
        <f t="shared" si="49"/>
        <v>0.12063921893805853</v>
      </c>
      <c r="R1054" s="121">
        <f t="shared" si="50"/>
        <v>1.1928559741154561</v>
      </c>
    </row>
    <row r="1055" spans="14:18">
      <c r="N1055" s="103"/>
      <c r="O1055" s="103">
        <v>0.10479999999999599</v>
      </c>
      <c r="P1055" s="103">
        <f t="shared" si="48"/>
        <v>0.17096854965895544</v>
      </c>
      <c r="Q1055" s="121">
        <f t="shared" si="49"/>
        <v>0.12063603082030457</v>
      </c>
      <c r="R1055" s="121">
        <f t="shared" si="50"/>
        <v>1.1927646510708523</v>
      </c>
    </row>
    <row r="1056" spans="14:18">
      <c r="N1056" s="103"/>
      <c r="O1056" s="103">
        <v>0.104899999999996</v>
      </c>
      <c r="P1056" s="103">
        <f t="shared" si="48"/>
        <v>0.17102209288113895</v>
      </c>
      <c r="Q1056" s="121">
        <f t="shared" si="49"/>
        <v>0.12063285860335421</v>
      </c>
      <c r="R1056" s="121">
        <f t="shared" si="50"/>
        <v>1.1926734424151426</v>
      </c>
    </row>
    <row r="1057" spans="14:18">
      <c r="N1057" s="103"/>
      <c r="O1057" s="103">
        <v>0.104999999999996</v>
      </c>
      <c r="P1057" s="103">
        <f t="shared" si="48"/>
        <v>0.17107558536912296</v>
      </c>
      <c r="Q1057" s="121">
        <f t="shared" si="49"/>
        <v>0.1206297022079019</v>
      </c>
      <c r="R1057" s="121">
        <f t="shared" si="50"/>
        <v>1.1925823478984983</v>
      </c>
    </row>
    <row r="1058" spans="14:18">
      <c r="N1058" s="103"/>
      <c r="O1058" s="103">
        <v>0.105099999999996</v>
      </c>
      <c r="P1058" s="103">
        <f t="shared" si="48"/>
        <v>0.171129027140278</v>
      </c>
      <c r="Q1058" s="121">
        <f t="shared" si="49"/>
        <v>0.12062656155503756</v>
      </c>
      <c r="R1058" s="121">
        <f t="shared" si="50"/>
        <v>1.1924913672718711</v>
      </c>
    </row>
    <row r="1059" spans="14:18">
      <c r="N1059" s="103"/>
      <c r="O1059" s="103">
        <v>0.10519999999999601</v>
      </c>
      <c r="P1059" s="103">
        <f t="shared" si="48"/>
        <v>0.17118241821209054</v>
      </c>
      <c r="Q1059" s="121">
        <f t="shared" si="49"/>
        <v>0.12062343656624473</v>
      </c>
      <c r="R1059" s="121">
        <f t="shared" si="50"/>
        <v>1.1924005002869924</v>
      </c>
    </row>
    <row r="1060" spans="14:18">
      <c r="N1060" s="103"/>
      <c r="O1060" s="103">
        <v>0.10529999999999599</v>
      </c>
      <c r="P1060" s="103">
        <f t="shared" si="48"/>
        <v>0.17123575860216034</v>
      </c>
      <c r="Q1060" s="121">
        <f t="shared" si="49"/>
        <v>0.12062032716339854</v>
      </c>
      <c r="R1060" s="121">
        <f t="shared" si="50"/>
        <v>1.192309746696369</v>
      </c>
    </row>
    <row r="1061" spans="14:18">
      <c r="N1061" s="103"/>
      <c r="O1061" s="103">
        <v>0.105399999999996</v>
      </c>
      <c r="P1061" s="103">
        <f t="shared" si="48"/>
        <v>0.17128904832820044</v>
      </c>
      <c r="Q1061" s="121">
        <f t="shared" si="49"/>
        <v>0.12061723326876375</v>
      </c>
      <c r="R1061" s="121">
        <f t="shared" si="50"/>
        <v>1.1922191062532803</v>
      </c>
    </row>
    <row r="1062" spans="14:18">
      <c r="N1062" s="103"/>
      <c r="O1062" s="103">
        <v>0.105499999999996</v>
      </c>
      <c r="P1062" s="103">
        <f t="shared" si="48"/>
        <v>0.17134228740803659</v>
      </c>
      <c r="Q1062" s="121">
        <f t="shared" si="49"/>
        <v>0.12061415480499282</v>
      </c>
      <c r="R1062" s="121">
        <f t="shared" si="50"/>
        <v>1.1921285787117748</v>
      </c>
    </row>
    <row r="1063" spans="14:18">
      <c r="N1063" s="103"/>
      <c r="O1063" s="103">
        <v>0.105599999999996</v>
      </c>
      <c r="P1063" s="103">
        <f t="shared" si="48"/>
        <v>0.17139547585960585</v>
      </c>
      <c r="Q1063" s="121">
        <f t="shared" si="49"/>
        <v>0.12061109169512402</v>
      </c>
      <c r="R1063" s="121">
        <f t="shared" si="50"/>
        <v>1.1920381638266675</v>
      </c>
    </row>
    <row r="1064" spans="14:18">
      <c r="N1064" s="103"/>
      <c r="O1064" s="103">
        <v>0.10569999999999601</v>
      </c>
      <c r="P1064" s="103">
        <f t="shared" si="48"/>
        <v>0.17144861370095749</v>
      </c>
      <c r="Q1064" s="121">
        <f t="shared" si="49"/>
        <v>0.12060804386257941</v>
      </c>
      <c r="R1064" s="121">
        <f t="shared" si="50"/>
        <v>1.1919478613535368</v>
      </c>
    </row>
    <row r="1065" spans="14:18">
      <c r="N1065" s="103"/>
      <c r="O1065" s="103">
        <v>0.10579999999999599</v>
      </c>
      <c r="P1065" s="103">
        <f t="shared" si="48"/>
        <v>0.17150170095024994</v>
      </c>
      <c r="Q1065" s="121">
        <f t="shared" si="49"/>
        <v>0.12060501123116303</v>
      </c>
      <c r="R1065" s="121">
        <f t="shared" si="50"/>
        <v>1.1918576710487203</v>
      </c>
    </row>
    <row r="1066" spans="14:18">
      <c r="N1066" s="103"/>
      <c r="O1066" s="103">
        <v>0.105899999999995</v>
      </c>
      <c r="P1066" s="103">
        <f t="shared" si="48"/>
        <v>0.17155473762575288</v>
      </c>
      <c r="Q1066" s="121">
        <f t="shared" si="49"/>
        <v>0.12060199372505898</v>
      </c>
      <c r="R1066" s="121">
        <f t="shared" si="50"/>
        <v>1.1917675926693145</v>
      </c>
    </row>
    <row r="1067" spans="14:18">
      <c r="N1067" s="103"/>
      <c r="O1067" s="103">
        <v>0.105999999999995</v>
      </c>
      <c r="P1067" s="103">
        <f t="shared" si="48"/>
        <v>0.17160772374584499</v>
      </c>
      <c r="Q1067" s="121">
        <f t="shared" si="49"/>
        <v>0.12059899126882938</v>
      </c>
      <c r="R1067" s="121">
        <f t="shared" si="50"/>
        <v>1.191677625973167</v>
      </c>
    </row>
    <row r="1068" spans="14:18">
      <c r="N1068" s="103"/>
      <c r="O1068" s="103">
        <v>0.106099999999995</v>
      </c>
      <c r="P1068" s="103">
        <f t="shared" si="48"/>
        <v>0.17166065932901339</v>
      </c>
      <c r="Q1068" s="121">
        <f t="shared" si="49"/>
        <v>0.12059600378741268</v>
      </c>
      <c r="R1068" s="121">
        <f t="shared" si="50"/>
        <v>1.1915877707188782</v>
      </c>
    </row>
    <row r="1069" spans="14:18">
      <c r="N1069" s="103"/>
      <c r="O1069" s="103">
        <v>0.10619999999999501</v>
      </c>
      <c r="P1069" s="103">
        <f t="shared" si="48"/>
        <v>0.17171354439385283</v>
      </c>
      <c r="Q1069" s="121">
        <f t="shared" si="49"/>
        <v>0.12059303120612172</v>
      </c>
      <c r="R1069" s="121">
        <f t="shared" si="50"/>
        <v>1.191498026665796</v>
      </c>
    </row>
    <row r="1070" spans="14:18">
      <c r="N1070" s="103"/>
      <c r="O1070" s="103">
        <v>0.106299999999995</v>
      </c>
      <c r="P1070" s="103">
        <f t="shared" si="48"/>
        <v>0.17176637895906527</v>
      </c>
      <c r="Q1070" s="121">
        <f t="shared" si="49"/>
        <v>0.12059007345064181</v>
      </c>
      <c r="R1070" s="121">
        <f t="shared" si="50"/>
        <v>1.191408393574013</v>
      </c>
    </row>
    <row r="1071" spans="14:18">
      <c r="N1071" s="103"/>
      <c r="O1071" s="103">
        <v>0.106399999999995</v>
      </c>
      <c r="P1071" s="103">
        <f t="shared" si="48"/>
        <v>0.1718191630434594</v>
      </c>
      <c r="Q1071" s="121">
        <f t="shared" si="49"/>
        <v>0.12058713044702887</v>
      </c>
      <c r="R1071" s="121">
        <f t="shared" si="50"/>
        <v>1.1913188712043636</v>
      </c>
    </row>
    <row r="1072" spans="14:18">
      <c r="N1072" s="103"/>
      <c r="O1072" s="103">
        <v>0.106499999999995</v>
      </c>
      <c r="P1072" s="103">
        <f t="shared" si="48"/>
        <v>0.17187189666595079</v>
      </c>
      <c r="Q1072" s="121">
        <f t="shared" si="49"/>
        <v>0.12058420212170771</v>
      </c>
      <c r="R1072" s="121">
        <f t="shared" si="50"/>
        <v>1.1912294593184209</v>
      </c>
    </row>
    <row r="1073" spans="14:18">
      <c r="N1073" s="103"/>
      <c r="O1073" s="103">
        <v>0.106599999999995</v>
      </c>
      <c r="P1073" s="103">
        <f t="shared" si="48"/>
        <v>0.17192457984555906</v>
      </c>
      <c r="Q1073" s="121">
        <f t="shared" si="49"/>
        <v>0.12058128840147002</v>
      </c>
      <c r="R1073" s="121">
        <f t="shared" si="50"/>
        <v>1.1911401576784946</v>
      </c>
    </row>
    <row r="1074" spans="14:18">
      <c r="N1074" s="103"/>
      <c r="O1074" s="103">
        <v>0.10669999999999499</v>
      </c>
      <c r="P1074" s="103">
        <f t="shared" si="48"/>
        <v>0.17197721260140944</v>
      </c>
      <c r="Q1074" s="121">
        <f t="shared" si="49"/>
        <v>0.12057838921347264</v>
      </c>
      <c r="R1074" s="121">
        <f t="shared" si="50"/>
        <v>1.1910509660476263</v>
      </c>
    </row>
    <row r="1075" spans="14:18">
      <c r="N1075" s="103"/>
      <c r="O1075" s="103">
        <v>0.106799999999995</v>
      </c>
      <c r="P1075" s="103">
        <f t="shared" si="48"/>
        <v>0.17202979495273032</v>
      </c>
      <c r="Q1075" s="121">
        <f t="shared" si="49"/>
        <v>0.12057550448523571</v>
      </c>
      <c r="R1075" s="121">
        <f t="shared" si="50"/>
        <v>1.1909618841895879</v>
      </c>
    </row>
    <row r="1076" spans="14:18">
      <c r="N1076" s="103"/>
      <c r="O1076" s="103">
        <v>0.106899999999994</v>
      </c>
      <c r="P1076" s="103">
        <f t="shared" si="48"/>
        <v>0.17208232691885397</v>
      </c>
      <c r="Q1076" s="121">
        <f t="shared" si="49"/>
        <v>0.12057263414464091</v>
      </c>
      <c r="R1076" s="121">
        <f t="shared" si="50"/>
        <v>1.1908729118688792</v>
      </c>
    </row>
    <row r="1077" spans="14:18">
      <c r="N1077" s="103"/>
      <c r="O1077" s="103">
        <v>0.106999999999994</v>
      </c>
      <c r="P1077" s="103">
        <f t="shared" si="48"/>
        <v>0.17213480851921656</v>
      </c>
      <c r="Q1077" s="121">
        <f t="shared" si="49"/>
        <v>0.12056977811992954</v>
      </c>
      <c r="R1077" s="121">
        <f t="shared" si="50"/>
        <v>1.190784048850722</v>
      </c>
    </row>
    <row r="1078" spans="14:18">
      <c r="N1078" s="103"/>
      <c r="O1078" s="103">
        <v>0.10709999999999401</v>
      </c>
      <c r="P1078" s="103">
        <f t="shared" si="48"/>
        <v>0.17218723977335446</v>
      </c>
      <c r="Q1078" s="121">
        <f t="shared" si="49"/>
        <v>0.12056693633970085</v>
      </c>
      <c r="R1078" s="121">
        <f t="shared" si="50"/>
        <v>1.1906952949010612</v>
      </c>
    </row>
    <row r="1079" spans="14:18">
      <c r="N1079" s="103"/>
      <c r="O1079" s="103">
        <v>0.10719999999999399</v>
      </c>
      <c r="P1079" s="103">
        <f t="shared" si="48"/>
        <v>0.17223962070090645</v>
      </c>
      <c r="Q1079" s="121">
        <f t="shared" si="49"/>
        <v>0.12056410873291015</v>
      </c>
      <c r="R1079" s="121">
        <f t="shared" si="50"/>
        <v>1.1906066497865595</v>
      </c>
    </row>
    <row r="1080" spans="14:18">
      <c r="N1080" s="103"/>
      <c r="O1080" s="103">
        <v>0.107299999999994</v>
      </c>
      <c r="P1080" s="103">
        <f t="shared" si="48"/>
        <v>0.17229195132161218</v>
      </c>
      <c r="Q1080" s="121">
        <f t="shared" si="49"/>
        <v>0.12056129522886717</v>
      </c>
      <c r="R1080" s="121">
        <f t="shared" si="50"/>
        <v>1.1905181132745946</v>
      </c>
    </row>
    <row r="1081" spans="14:18">
      <c r="N1081" s="103"/>
      <c r="O1081" s="103">
        <v>0.107399999999994</v>
      </c>
      <c r="P1081" s="103">
        <f t="shared" si="48"/>
        <v>0.17234423165531171</v>
      </c>
      <c r="Q1081" s="121">
        <f t="shared" si="49"/>
        <v>0.12055849575723417</v>
      </c>
      <c r="R1081" s="121">
        <f t="shared" si="50"/>
        <v>1.1904296851332576</v>
      </c>
    </row>
    <row r="1082" spans="14:18">
      <c r="N1082" s="103"/>
      <c r="O1082" s="103">
        <v>0.107499999999994</v>
      </c>
      <c r="P1082" s="103">
        <f t="shared" si="48"/>
        <v>0.17239646172194395</v>
      </c>
      <c r="Q1082" s="121">
        <f t="shared" si="49"/>
        <v>0.12055571024802414</v>
      </c>
      <c r="R1082" s="121">
        <f t="shared" si="50"/>
        <v>1.1903413651313488</v>
      </c>
    </row>
    <row r="1083" spans="14:18">
      <c r="N1083" s="103"/>
      <c r="O1083" s="103">
        <v>0.10759999999999401</v>
      </c>
      <c r="P1083" s="103">
        <f t="shared" si="48"/>
        <v>0.1724486415415481</v>
      </c>
      <c r="Q1083" s="121">
        <f t="shared" si="49"/>
        <v>0.12055293863159929</v>
      </c>
      <c r="R1083" s="121">
        <f t="shared" si="50"/>
        <v>1.1902531530383755</v>
      </c>
    </row>
    <row r="1084" spans="14:18">
      <c r="N1084" s="103"/>
      <c r="O1084" s="103">
        <v>0.10769999999999399</v>
      </c>
      <c r="P1084" s="103">
        <f t="shared" si="48"/>
        <v>0.17250077113426043</v>
      </c>
      <c r="Q1084" s="121">
        <f t="shared" si="49"/>
        <v>0.12055018083866902</v>
      </c>
      <c r="R1084" s="121">
        <f t="shared" si="50"/>
        <v>1.1901650486245487</v>
      </c>
    </row>
    <row r="1085" spans="14:18">
      <c r="N1085" s="103"/>
      <c r="O1085" s="103">
        <v>0.107799999999994</v>
      </c>
      <c r="P1085" s="103">
        <f t="shared" si="48"/>
        <v>0.17255285052031569</v>
      </c>
      <c r="Q1085" s="121">
        <f t="shared" si="49"/>
        <v>0.12054743680028837</v>
      </c>
      <c r="R1085" s="121">
        <f t="shared" si="50"/>
        <v>1.1900770516607824</v>
      </c>
    </row>
    <row r="1086" spans="14:18">
      <c r="N1086" s="103"/>
      <c r="O1086" s="103">
        <v>0.107899999999994</v>
      </c>
      <c r="P1086" s="103">
        <f t="shared" si="48"/>
        <v>0.17260487972004546</v>
      </c>
      <c r="Q1086" s="121">
        <f t="shared" si="49"/>
        <v>0.12054470644785624</v>
      </c>
      <c r="R1086" s="121">
        <f t="shared" si="50"/>
        <v>1.1899891619186864</v>
      </c>
    </row>
    <row r="1087" spans="14:18">
      <c r="N1087" s="103"/>
      <c r="O1087" s="103">
        <v>0.107999999999993</v>
      </c>
      <c r="P1087" s="103">
        <f t="shared" si="48"/>
        <v>0.17265685875387746</v>
      </c>
      <c r="Q1087" s="121">
        <f t="shared" si="49"/>
        <v>0.12054198971311371</v>
      </c>
      <c r="R1087" s="121">
        <f t="shared" si="50"/>
        <v>1.1899013791705693</v>
      </c>
    </row>
    <row r="1088" spans="14:18">
      <c r="N1088" s="103"/>
      <c r="O1088" s="103">
        <v>0.10809999999999299</v>
      </c>
      <c r="P1088" s="103">
        <f t="shared" si="48"/>
        <v>0.17270878764233724</v>
      </c>
      <c r="Q1088" s="121">
        <f t="shared" si="49"/>
        <v>0.12053928652814219</v>
      </c>
      <c r="R1088" s="121">
        <f t="shared" si="50"/>
        <v>1.1898137031894296</v>
      </c>
    </row>
    <row r="1089" spans="14:18">
      <c r="N1089" s="103"/>
      <c r="O1089" s="103">
        <v>0.108199999999993</v>
      </c>
      <c r="P1089" s="103">
        <f t="shared" si="48"/>
        <v>0.17276066640604323</v>
      </c>
      <c r="Q1089" s="121">
        <f t="shared" si="49"/>
        <v>0.120536596825362</v>
      </c>
      <c r="R1089" s="121">
        <f t="shared" si="50"/>
        <v>1.1897261337489575</v>
      </c>
    </row>
    <row r="1090" spans="14:18">
      <c r="N1090" s="103"/>
      <c r="O1090" s="103">
        <v>0.108299999999993</v>
      </c>
      <c r="P1090" s="103">
        <f t="shared" si="48"/>
        <v>0.17281249506570953</v>
      </c>
      <c r="Q1090" s="121">
        <f t="shared" si="49"/>
        <v>0.12053392053753034</v>
      </c>
      <c r="R1090" s="121">
        <f t="shared" si="50"/>
        <v>1.1896386706235313</v>
      </c>
    </row>
    <row r="1091" spans="14:18">
      <c r="N1091" s="103"/>
      <c r="O1091" s="103">
        <v>0.108399999999993</v>
      </c>
      <c r="P1091" s="103">
        <f t="shared" si="48"/>
        <v>0.17286427364214446</v>
      </c>
      <c r="Q1091" s="121">
        <f t="shared" si="49"/>
        <v>0.12053125759773997</v>
      </c>
      <c r="R1091" s="121">
        <f t="shared" si="50"/>
        <v>1.1895513135882134</v>
      </c>
    </row>
    <row r="1092" spans="14:18">
      <c r="N1092" s="103"/>
      <c r="O1092" s="103">
        <v>0.108499999999993</v>
      </c>
      <c r="P1092" s="103">
        <f t="shared" si="48"/>
        <v>0.17291600215624986</v>
      </c>
      <c r="Q1092" s="121">
        <f t="shared" si="49"/>
        <v>0.12052860793941719</v>
      </c>
      <c r="R1092" s="121">
        <f t="shared" si="50"/>
        <v>1.1894640624187485</v>
      </c>
    </row>
    <row r="1093" spans="14:18">
      <c r="N1093" s="103"/>
      <c r="O1093" s="103">
        <v>0.10859999999999299</v>
      </c>
      <c r="P1093" s="103">
        <f t="shared" si="48"/>
        <v>0.17296768062901968</v>
      </c>
      <c r="Q1093" s="121">
        <f t="shared" si="49"/>
        <v>0.12052597149632042</v>
      </c>
      <c r="R1093" s="121">
        <f t="shared" si="50"/>
        <v>1.18937691689156</v>
      </c>
    </row>
    <row r="1094" spans="14:18">
      <c r="N1094" s="103"/>
      <c r="O1094" s="103">
        <v>0.108699999999993</v>
      </c>
      <c r="P1094" s="103">
        <f t="shared" si="48"/>
        <v>0.17301930908154098</v>
      </c>
      <c r="Q1094" s="121">
        <f t="shared" si="49"/>
        <v>0.12052334820253849</v>
      </c>
      <c r="R1094" s="121">
        <f t="shared" si="50"/>
        <v>1.1892898767837488</v>
      </c>
    </row>
    <row r="1095" spans="14:18">
      <c r="N1095" s="103"/>
      <c r="O1095" s="103">
        <v>0.108799999999993</v>
      </c>
      <c r="P1095" s="103">
        <f t="shared" si="48"/>
        <v>0.17307088753499222</v>
      </c>
      <c r="Q1095" s="121">
        <f t="shared" si="49"/>
        <v>0.12052073799248884</v>
      </c>
      <c r="R1095" s="121">
        <f t="shared" si="50"/>
        <v>1.1892029418730892</v>
      </c>
    </row>
    <row r="1096" spans="14:18">
      <c r="N1096" s="103"/>
      <c r="O1096" s="103">
        <v>0.108899999999993</v>
      </c>
      <c r="P1096" s="103">
        <f t="shared" si="48"/>
        <v>0.17312241601064274</v>
      </c>
      <c r="Q1096" s="121">
        <f t="shared" si="49"/>
        <v>0.12051814080091613</v>
      </c>
      <c r="R1096" s="121">
        <f t="shared" si="50"/>
        <v>1.189116111938028</v>
      </c>
    </row>
    <row r="1097" spans="14:18">
      <c r="N1097" s="103"/>
      <c r="O1097" s="103">
        <v>0.10899999999999301</v>
      </c>
      <c r="P1097" s="103">
        <f t="shared" ref="P1097:P1160" si="51">($O$3*NORMSDIST((1-Q1097)^-0.5*NORMSINV(O1097)+(Q1097/(1-Q1097))^0.5*NORMSINV(0.999))-O1097*$O$3)*R1097</f>
        <v>0.17317389452985271</v>
      </c>
      <c r="Q1097" s="121">
        <f t="shared" ref="Q1097:Q1160" si="52">0.12*(1-EXP(-50*O1097))/(1-EXP(-50))+0.24*(1-(1-EXP(-50*O1097))/(1-EXP(-50)))</f>
        <v>0.12051555656289045</v>
      </c>
      <c r="R1097" s="121">
        <f t="shared" ref="R1097:R1160" si="53">(1-1.5*(0.11852-0.05478*LN(O1097))^2)^(-1)*(1+($O$4-2.5)*(0.11852-0.05478*LN(O1097))^2)</f>
        <v>1.1890293867576791</v>
      </c>
    </row>
    <row r="1098" spans="14:18">
      <c r="N1098" s="103"/>
      <c r="O1098" s="103">
        <v>0.109099999999992</v>
      </c>
      <c r="P1098" s="103">
        <f t="shared" si="51"/>
        <v>0.17322532311407127</v>
      </c>
      <c r="Q1098" s="121">
        <f t="shared" si="52"/>
        <v>0.12051298521380573</v>
      </c>
      <c r="R1098" s="121">
        <f t="shared" si="53"/>
        <v>1.1889427661118246</v>
      </c>
    </row>
    <row r="1099" spans="14:18">
      <c r="N1099" s="103"/>
      <c r="O1099" s="103">
        <v>0.109199999999992</v>
      </c>
      <c r="P1099" s="103">
        <f t="shared" si="51"/>
        <v>0.1732767017848387</v>
      </c>
      <c r="Q1099" s="121">
        <f t="shared" si="52"/>
        <v>0.12051042668937802</v>
      </c>
      <c r="R1099" s="121">
        <f t="shared" si="53"/>
        <v>1.188856249780907</v>
      </c>
    </row>
    <row r="1100" spans="14:18">
      <c r="N1100" s="103"/>
      <c r="O1100" s="103">
        <v>0.109299999999992</v>
      </c>
      <c r="P1100" s="103">
        <f t="shared" si="51"/>
        <v>0.17332803056378254</v>
      </c>
      <c r="Q1100" s="121">
        <f t="shared" si="52"/>
        <v>0.12050788092564413</v>
      </c>
      <c r="R1100" s="121">
        <f t="shared" si="53"/>
        <v>1.1887698375460323</v>
      </c>
    </row>
    <row r="1101" spans="14:18">
      <c r="N1101" s="103"/>
      <c r="O1101" s="103">
        <v>0.109399999999992</v>
      </c>
      <c r="P1101" s="103">
        <f t="shared" si="51"/>
        <v>0.1733793094726182</v>
      </c>
      <c r="Q1101" s="121">
        <f t="shared" si="52"/>
        <v>0.12050534785895985</v>
      </c>
      <c r="R1101" s="121">
        <f t="shared" si="53"/>
        <v>1.1886835291889639</v>
      </c>
    </row>
    <row r="1102" spans="14:18">
      <c r="N1102" s="103"/>
      <c r="O1102" s="103">
        <v>0.10949999999999201</v>
      </c>
      <c r="P1102" s="103">
        <f t="shared" si="51"/>
        <v>0.17343053853314983</v>
      </c>
      <c r="Q1102" s="121">
        <f t="shared" si="52"/>
        <v>0.12050282742599835</v>
      </c>
      <c r="R1102" s="121">
        <f t="shared" si="53"/>
        <v>1.1885973244921211</v>
      </c>
    </row>
    <row r="1103" spans="14:18">
      <c r="N1103" s="103"/>
      <c r="O1103" s="103">
        <v>0.109599999999992</v>
      </c>
      <c r="P1103" s="103">
        <f t="shared" si="51"/>
        <v>0.17348171776726726</v>
      </c>
      <c r="Q1103" s="121">
        <f t="shared" si="52"/>
        <v>0.12050031956374868</v>
      </c>
      <c r="R1103" s="121">
        <f t="shared" si="53"/>
        <v>1.1885112232385759</v>
      </c>
    </row>
    <row r="1104" spans="14:18">
      <c r="N1104" s="103"/>
      <c r="O1104" s="103">
        <v>0.109699999999992</v>
      </c>
      <c r="P1104" s="103">
        <f t="shared" si="51"/>
        <v>0.17353284719694781</v>
      </c>
      <c r="Q1104" s="121">
        <f t="shared" si="52"/>
        <v>0.12049782420951419</v>
      </c>
      <c r="R1104" s="121">
        <f t="shared" si="53"/>
        <v>1.188425225212052</v>
      </c>
    </row>
    <row r="1105" spans="14:18">
      <c r="N1105" s="103"/>
      <c r="O1105" s="103">
        <v>0.109799999999992</v>
      </c>
      <c r="P1105" s="103">
        <f t="shared" si="51"/>
        <v>0.17358392684425369</v>
      </c>
      <c r="Q1105" s="121">
        <f t="shared" si="52"/>
        <v>0.12049534130091084</v>
      </c>
      <c r="R1105" s="121">
        <f t="shared" si="53"/>
        <v>1.1883393301969194</v>
      </c>
    </row>
    <row r="1106" spans="14:18">
      <c r="N1106" s="103"/>
      <c r="O1106" s="103">
        <v>0.109899999999992</v>
      </c>
      <c r="P1106" s="103">
        <f t="shared" si="51"/>
        <v>0.17363495673133333</v>
      </c>
      <c r="Q1106" s="121">
        <f t="shared" si="52"/>
        <v>0.12049287077586583</v>
      </c>
      <c r="R1106" s="121">
        <f t="shared" si="53"/>
        <v>1.1882535379781949</v>
      </c>
    </row>
    <row r="1107" spans="14:18">
      <c r="N1107" s="103"/>
      <c r="O1107" s="103">
        <v>0.10999999999999199</v>
      </c>
      <c r="P1107" s="103">
        <f t="shared" si="51"/>
        <v>0.1736859368804185</v>
      </c>
      <c r="Q1107" s="121">
        <f t="shared" si="52"/>
        <v>0.12049041257261588</v>
      </c>
      <c r="R1107" s="121">
        <f t="shared" si="53"/>
        <v>1.1881678483415379</v>
      </c>
    </row>
    <row r="1108" spans="14:18">
      <c r="N1108" s="103"/>
      <c r="O1108" s="103">
        <v>0.110099999999992</v>
      </c>
      <c r="P1108" s="103">
        <f t="shared" si="51"/>
        <v>0.17373686731382629</v>
      </c>
      <c r="Q1108" s="121">
        <f t="shared" si="52"/>
        <v>0.12048796662970579</v>
      </c>
      <c r="R1108" s="121">
        <f t="shared" si="53"/>
        <v>1.1880822610732484</v>
      </c>
    </row>
    <row r="1109" spans="14:18">
      <c r="N1109" s="103"/>
      <c r="O1109" s="103">
        <v>0.110199999999992</v>
      </c>
      <c r="P1109" s="103">
        <f t="shared" si="51"/>
        <v>0.17378774805395672</v>
      </c>
      <c r="Q1109" s="121">
        <f t="shared" si="52"/>
        <v>0.12048553288598686</v>
      </c>
      <c r="R1109" s="121">
        <f t="shared" si="53"/>
        <v>1.1879967759602648</v>
      </c>
    </row>
    <row r="1110" spans="14:18">
      <c r="N1110" s="103"/>
      <c r="O1110" s="103">
        <v>0.110299999999992</v>
      </c>
      <c r="P1110" s="103">
        <f t="shared" si="51"/>
        <v>0.17383857912329251</v>
      </c>
      <c r="Q1110" s="121">
        <f t="shared" si="52"/>
        <v>0.12048311128061535</v>
      </c>
      <c r="R1110" s="121">
        <f t="shared" si="53"/>
        <v>1.1879113927901594</v>
      </c>
    </row>
    <row r="1111" spans="14:18">
      <c r="N1111" s="103"/>
      <c r="O1111" s="103">
        <v>0.110399999999992</v>
      </c>
      <c r="P1111" s="103">
        <f t="shared" si="51"/>
        <v>0.17388936054439946</v>
      </c>
      <c r="Q1111" s="121">
        <f t="shared" si="52"/>
        <v>0.12048070175305105</v>
      </c>
      <c r="R1111" s="121">
        <f t="shared" si="53"/>
        <v>1.1878261113511397</v>
      </c>
    </row>
    <row r="1112" spans="14:18">
      <c r="N1112" s="103"/>
      <c r="O1112" s="103">
        <v>0.11049999999999199</v>
      </c>
      <c r="P1112" s="103">
        <f t="shared" si="51"/>
        <v>0.17394009233992461</v>
      </c>
      <c r="Q1112" s="121">
        <f t="shared" si="52"/>
        <v>0.12047830424305558</v>
      </c>
      <c r="R1112" s="121">
        <f t="shared" si="53"/>
        <v>1.1877409314320428</v>
      </c>
    </row>
    <row r="1113" spans="14:18">
      <c r="N1113" s="103"/>
      <c r="O1113" s="103">
        <v>0.110599999999992</v>
      </c>
      <c r="P1113" s="103">
        <f t="shared" si="51"/>
        <v>0.17399077453259637</v>
      </c>
      <c r="Q1113" s="121">
        <f t="shared" si="52"/>
        <v>0.1204759186906911</v>
      </c>
      <c r="R1113" s="121">
        <f t="shared" si="53"/>
        <v>1.1876558528223333</v>
      </c>
    </row>
    <row r="1114" spans="14:18">
      <c r="N1114" s="103"/>
      <c r="O1114" s="103">
        <v>0.110699999999992</v>
      </c>
      <c r="P1114" s="103">
        <f t="shared" si="51"/>
        <v>0.17404140714522437</v>
      </c>
      <c r="Q1114" s="121">
        <f t="shared" si="52"/>
        <v>0.12047354503631869</v>
      </c>
      <c r="R1114" s="121">
        <f t="shared" si="53"/>
        <v>1.1875708753121024</v>
      </c>
    </row>
    <row r="1115" spans="14:18">
      <c r="N1115" s="103"/>
      <c r="O1115" s="103">
        <v>0.110799999999992</v>
      </c>
      <c r="P1115" s="103">
        <f t="shared" si="51"/>
        <v>0.17409199020069716</v>
      </c>
      <c r="Q1115" s="121">
        <f t="shared" si="52"/>
        <v>0.12047118322059686</v>
      </c>
      <c r="R1115" s="121">
        <f t="shared" si="53"/>
        <v>1.1874859986920647</v>
      </c>
    </row>
    <row r="1116" spans="14:18">
      <c r="N1116" s="103"/>
      <c r="O1116" s="103">
        <v>0.110899999999992</v>
      </c>
      <c r="P1116" s="103">
        <f t="shared" si="51"/>
        <v>0.17414252372198444</v>
      </c>
      <c r="Q1116" s="121">
        <f t="shared" si="52"/>
        <v>0.12046883318448008</v>
      </c>
      <c r="R1116" s="121">
        <f t="shared" si="53"/>
        <v>1.1874012227535551</v>
      </c>
    </row>
    <row r="1117" spans="14:18">
      <c r="N1117" s="103"/>
      <c r="O1117" s="103">
        <v>0.11099999999999199</v>
      </c>
      <c r="P1117" s="103">
        <f t="shared" si="51"/>
        <v>0.17419300773213353</v>
      </c>
      <c r="Q1117" s="121">
        <f t="shared" si="52"/>
        <v>0.12046649486921733</v>
      </c>
      <c r="R1117" s="121">
        <f t="shared" si="53"/>
        <v>1.187316547288527</v>
      </c>
    </row>
    <row r="1118" spans="14:18">
      <c r="N1118" s="103"/>
      <c r="O1118" s="103">
        <v>0.111099999999992</v>
      </c>
      <c r="P1118" s="103">
        <f t="shared" si="51"/>
        <v>0.17424344225427135</v>
      </c>
      <c r="Q1118" s="121">
        <f t="shared" si="52"/>
        <v>0.1204641682163506</v>
      </c>
      <c r="R1118" s="121">
        <f t="shared" si="53"/>
        <v>1.1872319720895499</v>
      </c>
    </row>
    <row r="1119" spans="14:18">
      <c r="N1119" s="103"/>
      <c r="O1119" s="103">
        <v>0.111199999999992</v>
      </c>
      <c r="P1119" s="103">
        <f t="shared" si="51"/>
        <v>0.17429382731160203</v>
      </c>
      <c r="Q1119" s="121">
        <f t="shared" si="52"/>
        <v>0.12046185316771343</v>
      </c>
      <c r="R1119" s="121">
        <f t="shared" si="53"/>
        <v>1.1871474969498079</v>
      </c>
    </row>
    <row r="1120" spans="14:18">
      <c r="N1120" s="103"/>
      <c r="O1120" s="103">
        <v>0.111299999999992</v>
      </c>
      <c r="P1120" s="103">
        <f t="shared" si="51"/>
        <v>0.17434416292740762</v>
      </c>
      <c r="Q1120" s="121">
        <f t="shared" si="52"/>
        <v>0.12045954966542956</v>
      </c>
      <c r="R1120" s="121">
        <f t="shared" si="53"/>
        <v>1.1870631216630954</v>
      </c>
    </row>
    <row r="1121" spans="15:18">
      <c r="O1121" s="103">
        <v>0.11139999999999201</v>
      </c>
      <c r="P1121" s="103">
        <f t="shared" si="51"/>
        <v>0.17439444912504637</v>
      </c>
      <c r="Q1121" s="121">
        <f t="shared" si="52"/>
        <v>0.12045725765191122</v>
      </c>
      <c r="R1121" s="121">
        <f t="shared" si="53"/>
        <v>1.1869788460238158</v>
      </c>
    </row>
    <row r="1122" spans="15:18">
      <c r="O1122" s="103">
        <v>0.11149999999999199</v>
      </c>
      <c r="P1122" s="103">
        <f t="shared" si="51"/>
        <v>0.17444468592795348</v>
      </c>
      <c r="Q1122" s="121">
        <f t="shared" si="52"/>
        <v>0.120454977069858</v>
      </c>
      <c r="R1122" s="121">
        <f t="shared" si="53"/>
        <v>1.18689466982698</v>
      </c>
    </row>
    <row r="1123" spans="15:18">
      <c r="O1123" s="103">
        <v>0.111599999999992</v>
      </c>
      <c r="P1123" s="103">
        <f t="shared" si="51"/>
        <v>0.17449487335963954</v>
      </c>
      <c r="Q1123" s="121">
        <f t="shared" si="52"/>
        <v>0.12045270786225525</v>
      </c>
      <c r="R1123" s="121">
        <f t="shared" si="53"/>
        <v>1.1868105928682025</v>
      </c>
    </row>
    <row r="1124" spans="15:18">
      <c r="O1124" s="103">
        <v>0.111699999999992</v>
      </c>
      <c r="P1124" s="103">
        <f t="shared" si="51"/>
        <v>0.17454501144369058</v>
      </c>
      <c r="Q1124" s="121">
        <f t="shared" si="52"/>
        <v>0.1204504499723726</v>
      </c>
      <c r="R1124" s="121">
        <f t="shared" si="53"/>
        <v>1.1867266149436997</v>
      </c>
    </row>
    <row r="1125" spans="15:18">
      <c r="O1125" s="103">
        <v>0.111799999999992</v>
      </c>
      <c r="P1125" s="103">
        <f t="shared" si="51"/>
        <v>0.17459510020376706</v>
      </c>
      <c r="Q1125" s="121">
        <f t="shared" si="52"/>
        <v>0.12044820334376274</v>
      </c>
      <c r="R1125" s="121">
        <f t="shared" si="53"/>
        <v>1.1866427358502887</v>
      </c>
    </row>
    <row r="1126" spans="15:18">
      <c r="O1126" s="103">
        <v>0.11189999999999201</v>
      </c>
      <c r="P1126" s="103">
        <f t="shared" si="51"/>
        <v>0.17464513966360404</v>
      </c>
      <c r="Q1126" s="121">
        <f t="shared" si="52"/>
        <v>0.12044596792025981</v>
      </c>
      <c r="R1126" s="121">
        <f t="shared" si="53"/>
        <v>1.1865589553853824</v>
      </c>
    </row>
    <row r="1127" spans="15:18">
      <c r="O1127" s="103">
        <v>0.11199999999999199</v>
      </c>
      <c r="P1127" s="103">
        <f t="shared" si="51"/>
        <v>0.17469512984701011</v>
      </c>
      <c r="Q1127" s="121">
        <f t="shared" si="52"/>
        <v>0.12044374364597812</v>
      </c>
      <c r="R1127" s="121">
        <f t="shared" si="53"/>
        <v>1.1864752733469901</v>
      </c>
    </row>
    <row r="1128" spans="15:18">
      <c r="O1128" s="103">
        <v>0.112099999999992</v>
      </c>
      <c r="P1128" s="103">
        <f t="shared" si="51"/>
        <v>0.1747450707778665</v>
      </c>
      <c r="Q1128" s="121">
        <f t="shared" si="52"/>
        <v>0.1204415304653107</v>
      </c>
      <c r="R1128" s="121">
        <f t="shared" si="53"/>
        <v>1.1863916895337141</v>
      </c>
    </row>
    <row r="1129" spans="15:18">
      <c r="O1129" s="103">
        <v>0.112199999999992</v>
      </c>
      <c r="P1129" s="103">
        <f t="shared" si="51"/>
        <v>0.17479496248012735</v>
      </c>
      <c r="Q1129" s="121">
        <f t="shared" si="52"/>
        <v>0.12043932832292789</v>
      </c>
      <c r="R1129" s="121">
        <f t="shared" si="53"/>
        <v>1.1863082037447454</v>
      </c>
    </row>
    <row r="1130" spans="15:18">
      <c r="O1130" s="103">
        <v>0.112299999999992</v>
      </c>
      <c r="P1130" s="103">
        <f t="shared" si="51"/>
        <v>0.17484480497781915</v>
      </c>
      <c r="Q1130" s="121">
        <f t="shared" si="52"/>
        <v>0.12043713716377605</v>
      </c>
      <c r="R1130" s="121">
        <f t="shared" si="53"/>
        <v>1.1862248157798656</v>
      </c>
    </row>
    <row r="1131" spans="15:18">
      <c r="O1131" s="103">
        <v>0.11239999999999201</v>
      </c>
      <c r="P1131" s="103">
        <f t="shared" si="51"/>
        <v>0.17489459829503934</v>
      </c>
      <c r="Q1131" s="121">
        <f t="shared" si="52"/>
        <v>0.12043495693307607</v>
      </c>
      <c r="R1131" s="121">
        <f t="shared" si="53"/>
        <v>1.1861415254394412</v>
      </c>
    </row>
    <row r="1132" spans="15:18">
      <c r="O1132" s="103">
        <v>0.112499999999992</v>
      </c>
      <c r="P1132" s="103">
        <f t="shared" si="51"/>
        <v>0.174944342455957</v>
      </c>
      <c r="Q1132" s="121">
        <f t="shared" si="52"/>
        <v>0.12043278757632205</v>
      </c>
      <c r="R1132" s="121">
        <f t="shared" si="53"/>
        <v>1.1860583325244218</v>
      </c>
    </row>
    <row r="1133" spans="15:18">
      <c r="O1133" s="103">
        <v>0.112599999999992</v>
      </c>
      <c r="P1133" s="103">
        <f t="shared" si="51"/>
        <v>0.17499403748481099</v>
      </c>
      <c r="Q1133" s="121">
        <f t="shared" si="52"/>
        <v>0.12043062903928001</v>
      </c>
      <c r="R1133" s="121">
        <f t="shared" si="53"/>
        <v>1.1859752368363408</v>
      </c>
    </row>
    <row r="1134" spans="15:18">
      <c r="O1134" s="103">
        <v>0.112699999999992</v>
      </c>
      <c r="P1134" s="103">
        <f t="shared" si="51"/>
        <v>0.17504368340591125</v>
      </c>
      <c r="Q1134" s="121">
        <f t="shared" si="52"/>
        <v>0.12042848126798636</v>
      </c>
      <c r="R1134" s="121">
        <f t="shared" si="53"/>
        <v>1.185892238177308</v>
      </c>
    </row>
    <row r="1135" spans="15:18">
      <c r="O1135" s="103">
        <v>0.112799999999992</v>
      </c>
      <c r="P1135" s="103">
        <f t="shared" si="51"/>
        <v>0.17509328024363557</v>
      </c>
      <c r="Q1135" s="121">
        <f t="shared" si="52"/>
        <v>0.12042634420874673</v>
      </c>
      <c r="R1135" s="121">
        <f t="shared" si="53"/>
        <v>1.1858093363500135</v>
      </c>
    </row>
    <row r="1136" spans="15:18">
      <c r="O1136" s="103">
        <v>0.11289999999999201</v>
      </c>
      <c r="P1136" s="103">
        <f t="shared" si="51"/>
        <v>0.17514282802243253</v>
      </c>
      <c r="Q1136" s="121">
        <f t="shared" si="52"/>
        <v>0.12042421780813453</v>
      </c>
      <c r="R1136" s="121">
        <f t="shared" si="53"/>
        <v>1.1857265311577199</v>
      </c>
    </row>
    <row r="1137" spans="15:18">
      <c r="O1137" s="103">
        <v>0.112999999999992</v>
      </c>
      <c r="P1137" s="103">
        <f t="shared" si="51"/>
        <v>0.17519232676681754</v>
      </c>
      <c r="Q1137" s="121">
        <f t="shared" si="52"/>
        <v>0.12042210201298963</v>
      </c>
      <c r="R1137" s="121">
        <f t="shared" si="53"/>
        <v>1.1856438224042642</v>
      </c>
    </row>
    <row r="1138" spans="15:18">
      <c r="O1138" s="103">
        <v>0.113099999999992</v>
      </c>
      <c r="P1138" s="103">
        <f t="shared" si="51"/>
        <v>0.17524177650137454</v>
      </c>
      <c r="Q1138" s="121">
        <f t="shared" si="52"/>
        <v>0.12041999677041704</v>
      </c>
      <c r="R1138" s="121">
        <f t="shared" si="53"/>
        <v>1.1855612098940529</v>
      </c>
    </row>
    <row r="1139" spans="15:18">
      <c r="O1139" s="103">
        <v>0.113199999999992</v>
      </c>
      <c r="P1139" s="103">
        <f t="shared" si="51"/>
        <v>0.17529117725075558</v>
      </c>
      <c r="Q1139" s="121">
        <f t="shared" si="52"/>
        <v>0.12041790202778556</v>
      </c>
      <c r="R1139" s="121">
        <f t="shared" si="53"/>
        <v>1.1854786934320622</v>
      </c>
    </row>
    <row r="1140" spans="15:18">
      <c r="O1140" s="103">
        <v>0.113299999999992</v>
      </c>
      <c r="P1140" s="103">
        <f t="shared" si="51"/>
        <v>0.17534052903967917</v>
      </c>
      <c r="Q1140" s="121">
        <f t="shared" si="52"/>
        <v>0.12041581773272655</v>
      </c>
      <c r="R1140" s="121">
        <f t="shared" si="53"/>
        <v>1.1853962728238332</v>
      </c>
    </row>
    <row r="1141" spans="15:18">
      <c r="O1141" s="103">
        <v>0.11339999999999199</v>
      </c>
      <c r="P1141" s="103">
        <f t="shared" si="51"/>
        <v>0.17538983189292948</v>
      </c>
      <c r="Q1141" s="121">
        <f t="shared" si="52"/>
        <v>0.12041374383313254</v>
      </c>
      <c r="R1141" s="121">
        <f t="shared" si="53"/>
        <v>1.1853139478754717</v>
      </c>
    </row>
    <row r="1142" spans="15:18">
      <c r="O1142" s="103">
        <v>0.113499999999992</v>
      </c>
      <c r="P1142" s="103">
        <f t="shared" si="51"/>
        <v>0.17543908583535742</v>
      </c>
      <c r="Q1142" s="121">
        <f t="shared" si="52"/>
        <v>0.12041168027715587</v>
      </c>
      <c r="R1142" s="121">
        <f t="shared" si="53"/>
        <v>1.1852317183936467</v>
      </c>
    </row>
    <row r="1143" spans="15:18">
      <c r="O1143" s="103">
        <v>0.113599999999992</v>
      </c>
      <c r="P1143" s="103">
        <f t="shared" si="51"/>
        <v>0.17548829089187976</v>
      </c>
      <c r="Q1143" s="121">
        <f t="shared" si="52"/>
        <v>0.12040962701320761</v>
      </c>
      <c r="R1143" s="121">
        <f t="shared" si="53"/>
        <v>1.1851495841855855</v>
      </c>
    </row>
    <row r="1144" spans="15:18">
      <c r="O1144" s="103">
        <v>0.113699999999992</v>
      </c>
      <c r="P1144" s="103">
        <f t="shared" si="51"/>
        <v>0.17553744708747696</v>
      </c>
      <c r="Q1144" s="121">
        <f t="shared" si="52"/>
        <v>0.120407583989956</v>
      </c>
      <c r="R1144" s="121">
        <f t="shared" si="53"/>
        <v>1.1850675450590737</v>
      </c>
    </row>
    <row r="1145" spans="15:18">
      <c r="O1145" s="103">
        <v>0.113799999999992</v>
      </c>
      <c r="P1145" s="103">
        <f t="shared" si="51"/>
        <v>0.17558655444719487</v>
      </c>
      <c r="Q1145" s="121">
        <f t="shared" si="52"/>
        <v>0.12040555115632535</v>
      </c>
      <c r="R1145" s="121">
        <f t="shared" si="53"/>
        <v>1.1849856008224537</v>
      </c>
    </row>
    <row r="1146" spans="15:18">
      <c r="O1146" s="103">
        <v>0.11389999999999199</v>
      </c>
      <c r="P1146" s="103">
        <f t="shared" si="51"/>
        <v>0.17563561299614322</v>
      </c>
      <c r="Q1146" s="121">
        <f t="shared" si="52"/>
        <v>0.12040352846149475</v>
      </c>
      <c r="R1146" s="121">
        <f t="shared" si="53"/>
        <v>1.1849037512846197</v>
      </c>
    </row>
    <row r="1147" spans="15:18">
      <c r="O1147" s="103">
        <v>0.113999999999992</v>
      </c>
      <c r="P1147" s="103">
        <f t="shared" si="51"/>
        <v>0.17568462275949431</v>
      </c>
      <c r="Q1147" s="121">
        <f t="shared" si="52"/>
        <v>0.1204015158548967</v>
      </c>
      <c r="R1147" s="121">
        <f t="shared" si="53"/>
        <v>1.1848219962550179</v>
      </c>
    </row>
    <row r="1148" spans="15:18">
      <c r="O1148" s="103">
        <v>0.114099999999992</v>
      </c>
      <c r="P1148" s="103">
        <f t="shared" si="51"/>
        <v>0.17573358376248477</v>
      </c>
      <c r="Q1148" s="121">
        <f t="shared" si="52"/>
        <v>0.12039951328621594</v>
      </c>
      <c r="R1148" s="121">
        <f t="shared" si="53"/>
        <v>1.1847403355436454</v>
      </c>
    </row>
    <row r="1149" spans="15:18">
      <c r="O1149" s="103">
        <v>0.114199999999992</v>
      </c>
      <c r="P1149" s="103">
        <f t="shared" si="51"/>
        <v>0.17578249603041271</v>
      </c>
      <c r="Q1149" s="121">
        <f t="shared" si="52"/>
        <v>0.12039752070538813</v>
      </c>
      <c r="R1149" s="121">
        <f t="shared" si="53"/>
        <v>1.1846587689610453</v>
      </c>
    </row>
    <row r="1150" spans="15:18">
      <c r="O1150" s="103">
        <v>0.11429999999999201</v>
      </c>
      <c r="P1150" s="103">
        <f t="shared" si="51"/>
        <v>0.1758313595886386</v>
      </c>
      <c r="Q1150" s="121">
        <f t="shared" si="52"/>
        <v>0.12039553806259867</v>
      </c>
      <c r="R1150" s="121">
        <f t="shared" si="53"/>
        <v>1.1845772963183061</v>
      </c>
    </row>
    <row r="1151" spans="15:18">
      <c r="O1151" s="103">
        <v>0.11439999999999199</v>
      </c>
      <c r="P1151" s="103">
        <f t="shared" si="51"/>
        <v>0.17588017446258461</v>
      </c>
      <c r="Q1151" s="121">
        <f t="shared" si="52"/>
        <v>0.12039356530828139</v>
      </c>
      <c r="R1151" s="121">
        <f t="shared" si="53"/>
        <v>1.1844959174270604</v>
      </c>
    </row>
    <row r="1152" spans="15:18">
      <c r="O1152" s="103">
        <v>0.114499999999991</v>
      </c>
      <c r="P1152" s="103">
        <f t="shared" si="51"/>
        <v>0.17592894067773254</v>
      </c>
      <c r="Q1152" s="121">
        <f t="shared" si="52"/>
        <v>0.12039160239311732</v>
      </c>
      <c r="R1152" s="121">
        <f t="shared" si="53"/>
        <v>1.1844146320994817</v>
      </c>
    </row>
    <row r="1153" spans="15:18">
      <c r="O1153" s="103">
        <v>0.114599999999991</v>
      </c>
      <c r="P1153" s="103">
        <f t="shared" si="51"/>
        <v>0.17597765825962777</v>
      </c>
      <c r="Q1153" s="121">
        <f t="shared" si="52"/>
        <v>0.12038964926803344</v>
      </c>
      <c r="R1153" s="121">
        <f t="shared" si="53"/>
        <v>1.1843334401482815</v>
      </c>
    </row>
    <row r="1154" spans="15:18">
      <c r="O1154" s="103">
        <v>0.114699999999991</v>
      </c>
      <c r="P1154" s="103">
        <f t="shared" si="51"/>
        <v>0.1760263272338731</v>
      </c>
      <c r="Q1154" s="121">
        <f t="shared" si="52"/>
        <v>0.12038770588420157</v>
      </c>
      <c r="R1154" s="121">
        <f t="shared" si="53"/>
        <v>1.1842523413867099</v>
      </c>
    </row>
    <row r="1155" spans="15:18">
      <c r="O1155" s="103">
        <v>0.11479999999999101</v>
      </c>
      <c r="P1155" s="103">
        <f t="shared" si="51"/>
        <v>0.17607494762613171</v>
      </c>
      <c r="Q1155" s="121">
        <f t="shared" si="52"/>
        <v>0.12038577219303699</v>
      </c>
      <c r="R1155" s="121">
        <f t="shared" si="53"/>
        <v>1.1841713356285526</v>
      </c>
    </row>
    <row r="1156" spans="15:18">
      <c r="O1156" s="103">
        <v>0.114899999999991</v>
      </c>
      <c r="P1156" s="103">
        <f t="shared" si="51"/>
        <v>0.17612351946212632</v>
      </c>
      <c r="Q1156" s="121">
        <f t="shared" si="52"/>
        <v>0.12038384814619733</v>
      </c>
      <c r="R1156" s="121">
        <f t="shared" si="53"/>
        <v>1.1840904226881273</v>
      </c>
    </row>
    <row r="1157" spans="15:18">
      <c r="O1157" s="103">
        <v>0.114999999999991</v>
      </c>
      <c r="P1157" s="103">
        <f t="shared" si="51"/>
        <v>0.17617204276763765</v>
      </c>
      <c r="Q1157" s="121">
        <f t="shared" si="52"/>
        <v>0.12038193369558134</v>
      </c>
      <c r="R1157" s="121">
        <f t="shared" si="53"/>
        <v>1.1840096023802831</v>
      </c>
    </row>
    <row r="1158" spans="15:18">
      <c r="O1158" s="103">
        <v>0.115099999999991</v>
      </c>
      <c r="P1158" s="103">
        <f t="shared" si="51"/>
        <v>0.17622051756850504</v>
      </c>
      <c r="Q1158" s="121">
        <f t="shared" si="52"/>
        <v>0.1203800287933276</v>
      </c>
      <c r="R1158" s="121">
        <f t="shared" si="53"/>
        <v>1.1839288745203995</v>
      </c>
    </row>
    <row r="1159" spans="15:18">
      <c r="O1159" s="103">
        <v>0.115199999999991</v>
      </c>
      <c r="P1159" s="103">
        <f t="shared" si="51"/>
        <v>0.17626894389062578</v>
      </c>
      <c r="Q1159" s="121">
        <f t="shared" si="52"/>
        <v>0.1203781333918135</v>
      </c>
      <c r="R1159" s="121">
        <f t="shared" si="53"/>
        <v>1.1838482389243814</v>
      </c>
    </row>
    <row r="1160" spans="15:18">
      <c r="O1160" s="103">
        <v>0.11529999999999101</v>
      </c>
      <c r="P1160" s="103">
        <f t="shared" si="51"/>
        <v>0.17631732175995396</v>
      </c>
      <c r="Q1160" s="121">
        <f t="shared" si="52"/>
        <v>0.12037624744365388</v>
      </c>
      <c r="R1160" s="121">
        <f t="shared" si="53"/>
        <v>1.1837676954086611</v>
      </c>
    </row>
    <row r="1161" spans="15:18">
      <c r="O1161" s="103">
        <v>0.115399999999991</v>
      </c>
      <c r="P1161" s="103">
        <f t="shared" ref="P1161:P1224" si="54">($O$3*NORMSDIST((1-Q1161)^-0.5*NORMSINV(O1161)+(Q1161/(1-Q1161))^0.5*NORMSINV(0.999))-O1161*$O$3)*R1161</f>
        <v>0.17636565120250081</v>
      </c>
      <c r="Q1161" s="121">
        <f t="shared" ref="Q1161:Q1224" si="55">0.12*(1-EXP(-50*O1161))/(1-EXP(-50))+0.24*(1-(1-EXP(-50*O1161))/(1-EXP(-50)))</f>
        <v>0.12037437090169996</v>
      </c>
      <c r="R1161" s="121">
        <f t="shared" ref="R1161:R1224" si="56">(1-1.5*(0.11852-0.05478*LN(O1161))^2)^(-1)*(1+($O$4-2.5)*(0.11852-0.05478*LN(O1161))^2)</f>
        <v>1.1836872437901922</v>
      </c>
    </row>
    <row r="1162" spans="15:18">
      <c r="O1162" s="103">
        <v>0.115499999999991</v>
      </c>
      <c r="P1162" s="103">
        <f t="shared" si="54"/>
        <v>0.17641393224433374</v>
      </c>
      <c r="Q1162" s="121">
        <f t="shared" si="55"/>
        <v>0.12037250371903808</v>
      </c>
      <c r="R1162" s="121">
        <f t="shared" si="56"/>
        <v>1.1836068838864517</v>
      </c>
    </row>
    <row r="1163" spans="15:18">
      <c r="O1163" s="103">
        <v>0.115599999999991</v>
      </c>
      <c r="P1163" s="103">
        <f t="shared" si="54"/>
        <v>0.17646216491157601</v>
      </c>
      <c r="Q1163" s="121">
        <f t="shared" si="55"/>
        <v>0.12037064584898859</v>
      </c>
      <c r="R1163" s="121">
        <f t="shared" si="56"/>
        <v>1.1835266155154347</v>
      </c>
    </row>
    <row r="1164" spans="15:18">
      <c r="O1164" s="103">
        <v>0.115699999999991</v>
      </c>
      <c r="P1164" s="103">
        <f t="shared" si="54"/>
        <v>0.17651034923040657</v>
      </c>
      <c r="Q1164" s="121">
        <f t="shared" si="55"/>
        <v>0.1203687972451046</v>
      </c>
      <c r="R1164" s="121">
        <f t="shared" si="56"/>
        <v>1.1834464384956536</v>
      </c>
    </row>
    <row r="1165" spans="15:18">
      <c r="O1165" s="103">
        <v>0.11579999999999099</v>
      </c>
      <c r="P1165" s="103">
        <f t="shared" si="54"/>
        <v>0.1765584852270593</v>
      </c>
      <c r="Q1165" s="121">
        <f t="shared" si="55"/>
        <v>0.12036695786117096</v>
      </c>
      <c r="R1165" s="121">
        <f t="shared" si="56"/>
        <v>1.183366352646138</v>
      </c>
    </row>
    <row r="1166" spans="15:18">
      <c r="O1166" s="103">
        <v>0.115899999999991</v>
      </c>
      <c r="P1166" s="103">
        <f t="shared" si="54"/>
        <v>0.17660657292782259</v>
      </c>
      <c r="Q1166" s="121">
        <f t="shared" si="55"/>
        <v>0.12036512765120295</v>
      </c>
      <c r="R1166" s="121">
        <f t="shared" si="56"/>
        <v>1.1832863577864297</v>
      </c>
    </row>
    <row r="1167" spans="15:18">
      <c r="O1167" s="103">
        <v>0.115999999999991</v>
      </c>
      <c r="P1167" s="103">
        <f t="shared" si="54"/>
        <v>0.17665461235903854</v>
      </c>
      <c r="Q1167" s="121">
        <f t="shared" si="55"/>
        <v>0.12036330656944526</v>
      </c>
      <c r="R1167" s="121">
        <f t="shared" si="56"/>
        <v>1.1832064537365834</v>
      </c>
    </row>
    <row r="1168" spans="15:18">
      <c r="O1168" s="103">
        <v>0.116099999999991</v>
      </c>
      <c r="P1168" s="103">
        <f t="shared" si="54"/>
        <v>0.17670260354710357</v>
      </c>
      <c r="Q1168" s="121">
        <f t="shared" si="55"/>
        <v>0.12036149457037072</v>
      </c>
      <c r="R1168" s="121">
        <f t="shared" si="56"/>
        <v>1.1831266403171625</v>
      </c>
    </row>
    <row r="1169" spans="15:18">
      <c r="O1169" s="103">
        <v>0.116199999999991</v>
      </c>
      <c r="P1169" s="103">
        <f t="shared" si="54"/>
        <v>0.17675054651846669</v>
      </c>
      <c r="Q1169" s="121">
        <f t="shared" si="55"/>
        <v>0.12035969160867926</v>
      </c>
      <c r="R1169" s="121">
        <f t="shared" si="56"/>
        <v>1.1830469173492397</v>
      </c>
    </row>
    <row r="1170" spans="15:18">
      <c r="O1170" s="103">
        <v>0.11629999999999099</v>
      </c>
      <c r="P1170" s="103">
        <f t="shared" si="54"/>
        <v>0.1767984412996301</v>
      </c>
      <c r="Q1170" s="121">
        <f t="shared" si="55"/>
        <v>0.12035789763929675</v>
      </c>
      <c r="R1170" s="121">
        <f t="shared" si="56"/>
        <v>1.1829672846543937</v>
      </c>
    </row>
    <row r="1171" spans="15:18">
      <c r="O1171" s="103">
        <v>0.116399999999991</v>
      </c>
      <c r="P1171" s="103">
        <f t="shared" si="54"/>
        <v>0.17684628791714799</v>
      </c>
      <c r="Q1171" s="121">
        <f t="shared" si="55"/>
        <v>0.12035611261737386</v>
      </c>
      <c r="R1171" s="121">
        <f t="shared" si="56"/>
        <v>1.1828877420547066</v>
      </c>
    </row>
    <row r="1172" spans="15:18">
      <c r="O1172" s="103">
        <v>0.116499999999991</v>
      </c>
      <c r="P1172" s="103">
        <f t="shared" si="54"/>
        <v>0.17689408639762666</v>
      </c>
      <c r="Q1172" s="121">
        <f t="shared" si="55"/>
        <v>0.12035433649828498</v>
      </c>
      <c r="R1172" s="121">
        <f t="shared" si="56"/>
        <v>1.1828082893727636</v>
      </c>
    </row>
    <row r="1173" spans="15:18">
      <c r="O1173" s="103">
        <v>0.116599999999991</v>
      </c>
      <c r="P1173" s="103">
        <f t="shared" si="54"/>
        <v>0.17694183676772393</v>
      </c>
      <c r="Q1173" s="121">
        <f t="shared" si="55"/>
        <v>0.12035256923762698</v>
      </c>
      <c r="R1173" s="121">
        <f t="shared" si="56"/>
        <v>1.182728926431651</v>
      </c>
    </row>
    <row r="1174" spans="15:18">
      <c r="O1174" s="103">
        <v>0.11669999999999101</v>
      </c>
      <c r="P1174" s="103">
        <f t="shared" si="54"/>
        <v>0.17698953905414799</v>
      </c>
      <c r="Q1174" s="121">
        <f t="shared" si="55"/>
        <v>0.1203508107912183</v>
      </c>
      <c r="R1174" s="121">
        <f t="shared" si="56"/>
        <v>1.1826496530549528</v>
      </c>
    </row>
    <row r="1175" spans="15:18">
      <c r="O1175" s="103">
        <v>0.11679999999999099</v>
      </c>
      <c r="P1175" s="103">
        <f t="shared" si="54"/>
        <v>0.17703719328365797</v>
      </c>
      <c r="Q1175" s="121">
        <f t="shared" si="55"/>
        <v>0.12034906111509767</v>
      </c>
      <c r="R1175" s="121">
        <f t="shared" si="56"/>
        <v>1.1825704690667505</v>
      </c>
    </row>
    <row r="1176" spans="15:18">
      <c r="O1176" s="103">
        <v>0.116899999999991</v>
      </c>
      <c r="P1176" s="103">
        <f t="shared" si="54"/>
        <v>0.17708479948306358</v>
      </c>
      <c r="Q1176" s="121">
        <f t="shared" si="55"/>
        <v>0.12034732016552308</v>
      </c>
      <c r="R1176" s="121">
        <f t="shared" si="56"/>
        <v>1.182491374291621</v>
      </c>
    </row>
    <row r="1177" spans="15:18">
      <c r="O1177" s="103">
        <v>0.116999999999991</v>
      </c>
      <c r="P1177" s="103">
        <f t="shared" si="54"/>
        <v>0.1771323576792235</v>
      </c>
      <c r="Q1177" s="121">
        <f t="shared" si="55"/>
        <v>0.12034558789897074</v>
      </c>
      <c r="R1177" s="121">
        <f t="shared" si="56"/>
        <v>1.1824123685546342</v>
      </c>
    </row>
    <row r="1178" spans="15:18">
      <c r="O1178" s="103">
        <v>0.117099999999991</v>
      </c>
      <c r="P1178" s="103">
        <f t="shared" si="54"/>
        <v>0.17717986789904613</v>
      </c>
      <c r="Q1178" s="121">
        <f t="shared" si="55"/>
        <v>0.12034386427213387</v>
      </c>
      <c r="R1178" s="121">
        <f t="shared" si="56"/>
        <v>1.1823334516813508</v>
      </c>
    </row>
    <row r="1179" spans="15:18">
      <c r="O1179" s="103">
        <v>0.11719999999999101</v>
      </c>
      <c r="P1179" s="103">
        <f t="shared" si="54"/>
        <v>0.17722733016948833</v>
      </c>
      <c r="Q1179" s="121">
        <f t="shared" si="55"/>
        <v>0.12034214924192171</v>
      </c>
      <c r="R1179" s="121">
        <f t="shared" si="56"/>
        <v>1.1822546234978222</v>
      </c>
    </row>
    <row r="1180" spans="15:18">
      <c r="O1180" s="103">
        <v>0.11729999999999099</v>
      </c>
      <c r="P1180" s="103">
        <f t="shared" si="54"/>
        <v>0.17727474451755582</v>
      </c>
      <c r="Q1180" s="121">
        <f t="shared" si="55"/>
        <v>0.12034044276545842</v>
      </c>
      <c r="R1180" s="121">
        <f t="shared" si="56"/>
        <v>1.1821758838305882</v>
      </c>
    </row>
    <row r="1181" spans="15:18">
      <c r="O1181" s="103">
        <v>0.117399999999991</v>
      </c>
      <c r="P1181" s="103">
        <f t="shared" si="54"/>
        <v>0.17732211097030209</v>
      </c>
      <c r="Q1181" s="121">
        <f t="shared" si="55"/>
        <v>0.12033874480008198</v>
      </c>
      <c r="R1181" s="121">
        <f t="shared" si="56"/>
        <v>1.1820972325066725</v>
      </c>
    </row>
    <row r="1182" spans="15:18">
      <c r="O1182" s="103">
        <v>0.117499999999991</v>
      </c>
      <c r="P1182" s="103">
        <f t="shared" si="54"/>
        <v>0.17736942955482796</v>
      </c>
      <c r="Q1182" s="121">
        <f t="shared" si="55"/>
        <v>0.1203370553033432</v>
      </c>
      <c r="R1182" s="121">
        <f t="shared" si="56"/>
        <v>1.1820186693535852</v>
      </c>
    </row>
    <row r="1183" spans="15:18">
      <c r="O1183" s="103">
        <v>0.117599999999991</v>
      </c>
      <c r="P1183" s="103">
        <f t="shared" si="54"/>
        <v>0.17741670029828183</v>
      </c>
      <c r="Q1183" s="121">
        <f t="shared" si="55"/>
        <v>0.12033537423300456</v>
      </c>
      <c r="R1183" s="121">
        <f t="shared" si="56"/>
        <v>1.1819401941993182</v>
      </c>
    </row>
    <row r="1184" spans="15:18">
      <c r="O1184" s="103">
        <v>0.11769999999999101</v>
      </c>
      <c r="P1184" s="103">
        <f t="shared" si="54"/>
        <v>0.17746392322785853</v>
      </c>
      <c r="Q1184" s="121">
        <f t="shared" si="55"/>
        <v>0.12033370154703922</v>
      </c>
      <c r="R1184" s="121">
        <f t="shared" si="56"/>
        <v>1.1818618068723445</v>
      </c>
    </row>
    <row r="1185" spans="15:18">
      <c r="O1185" s="103">
        <v>0.117799999999991</v>
      </c>
      <c r="P1185" s="103">
        <f t="shared" si="54"/>
        <v>0.17751109837079942</v>
      </c>
      <c r="Q1185" s="121">
        <f t="shared" si="55"/>
        <v>0.12033203720362992</v>
      </c>
      <c r="R1185" s="121">
        <f t="shared" si="56"/>
        <v>1.1817835072016156</v>
      </c>
    </row>
    <row r="1186" spans="15:18">
      <c r="O1186" s="103">
        <v>0.117899999999991</v>
      </c>
      <c r="P1186" s="103">
        <f t="shared" si="54"/>
        <v>0.17755822575439159</v>
      </c>
      <c r="Q1186" s="121">
        <f t="shared" si="55"/>
        <v>0.12033038116116802</v>
      </c>
      <c r="R1186" s="121">
        <f t="shared" si="56"/>
        <v>1.181705295016561</v>
      </c>
    </row>
    <row r="1187" spans="15:18">
      <c r="O1187" s="103">
        <v>0.117999999999991</v>
      </c>
      <c r="P1187" s="103">
        <f t="shared" si="54"/>
        <v>0.17760530540596775</v>
      </c>
      <c r="Q1187" s="121">
        <f t="shared" si="55"/>
        <v>0.12032873337825235</v>
      </c>
      <c r="R1187" s="121">
        <f t="shared" si="56"/>
        <v>1.1816271701470855</v>
      </c>
    </row>
    <row r="1188" spans="15:18">
      <c r="O1188" s="103">
        <v>0.118099999999991</v>
      </c>
      <c r="P1188" s="103">
        <f t="shared" si="54"/>
        <v>0.17765233735290537</v>
      </c>
      <c r="Q1188" s="121">
        <f t="shared" si="55"/>
        <v>0.12032709381368825</v>
      </c>
      <c r="R1188" s="121">
        <f t="shared" si="56"/>
        <v>1.1815491324235674</v>
      </c>
    </row>
    <row r="1189" spans="15:18">
      <c r="O1189" s="103">
        <v>0.11819999999999101</v>
      </c>
      <c r="P1189" s="103">
        <f t="shared" si="54"/>
        <v>0.17769932162262686</v>
      </c>
      <c r="Q1189" s="121">
        <f t="shared" si="55"/>
        <v>0.12032546242648653</v>
      </c>
      <c r="R1189" s="121">
        <f t="shared" si="56"/>
        <v>1.1814711816768577</v>
      </c>
    </row>
    <row r="1190" spans="15:18">
      <c r="O1190" s="103">
        <v>0.118299999999991</v>
      </c>
      <c r="P1190" s="103">
        <f t="shared" si="54"/>
        <v>0.17774625824259929</v>
      </c>
      <c r="Q1190" s="121">
        <f t="shared" si="55"/>
        <v>0.12032383917586242</v>
      </c>
      <c r="R1190" s="121">
        <f t="shared" si="56"/>
        <v>1.1813933177382778</v>
      </c>
    </row>
    <row r="1191" spans="15:18">
      <c r="O1191" s="103">
        <v>0.118399999999991</v>
      </c>
      <c r="P1191" s="103">
        <f t="shared" si="54"/>
        <v>0.17779314724033249</v>
      </c>
      <c r="Q1191" s="121">
        <f t="shared" si="55"/>
        <v>0.1203222240212346</v>
      </c>
      <c r="R1191" s="121">
        <f t="shared" si="56"/>
        <v>1.1813155404396172</v>
      </c>
    </row>
    <row r="1192" spans="15:18">
      <c r="O1192" s="103">
        <v>0.118499999999991</v>
      </c>
      <c r="P1192" s="103">
        <f t="shared" si="54"/>
        <v>0.17783998864338119</v>
      </c>
      <c r="Q1192" s="121">
        <f t="shared" si="55"/>
        <v>0.12032061692222408</v>
      </c>
      <c r="R1192" s="121">
        <f t="shared" si="56"/>
        <v>1.1812378496131335</v>
      </c>
    </row>
    <row r="1193" spans="15:18">
      <c r="O1193" s="103">
        <v>0.118599999999991</v>
      </c>
      <c r="P1193" s="103">
        <f t="shared" si="54"/>
        <v>0.17788678247934173</v>
      </c>
      <c r="Q1193" s="121">
        <f t="shared" si="55"/>
        <v>0.1203190178386533</v>
      </c>
      <c r="R1193" s="121">
        <f t="shared" si="56"/>
        <v>1.1811602450915486</v>
      </c>
    </row>
    <row r="1194" spans="15:18">
      <c r="O1194" s="103">
        <v>0.11869999999999099</v>
      </c>
      <c r="P1194" s="103">
        <f t="shared" si="54"/>
        <v>0.17793352877585425</v>
      </c>
      <c r="Q1194" s="121">
        <f t="shared" si="55"/>
        <v>0.12031742673054513</v>
      </c>
      <c r="R1194" s="121">
        <f t="shared" si="56"/>
        <v>1.1810827267080484</v>
      </c>
    </row>
    <row r="1195" spans="15:18">
      <c r="O1195" s="103">
        <v>0.118799999999991</v>
      </c>
      <c r="P1195" s="103">
        <f t="shared" si="54"/>
        <v>0.17798022756060036</v>
      </c>
      <c r="Q1195" s="121">
        <f t="shared" si="55"/>
        <v>0.12031584355812172</v>
      </c>
      <c r="R1195" s="121">
        <f t="shared" si="56"/>
        <v>1.181005294296281</v>
      </c>
    </row>
    <row r="1196" spans="15:18">
      <c r="O1196" s="103">
        <v>0.118899999999991</v>
      </c>
      <c r="P1196" s="103">
        <f t="shared" si="54"/>
        <v>0.17802687886130389</v>
      </c>
      <c r="Q1196" s="121">
        <f t="shared" si="55"/>
        <v>0.12031426828180374</v>
      </c>
      <c r="R1196" s="121">
        <f t="shared" si="56"/>
        <v>1.1809279476903545</v>
      </c>
    </row>
    <row r="1197" spans="15:18">
      <c r="O1197" s="103">
        <v>0.118999999999991</v>
      </c>
      <c r="P1197" s="103">
        <f t="shared" si="54"/>
        <v>0.17807348270573001</v>
      </c>
      <c r="Q1197" s="121">
        <f t="shared" si="55"/>
        <v>0.12031270086220916</v>
      </c>
      <c r="R1197" s="121">
        <f t="shared" si="56"/>
        <v>1.1808506867248361</v>
      </c>
    </row>
    <row r="1198" spans="15:18">
      <c r="O1198" s="103">
        <v>0.119099999999991</v>
      </c>
      <c r="P1198" s="103">
        <f t="shared" si="54"/>
        <v>0.17812003912168542</v>
      </c>
      <c r="Q1198" s="121">
        <f t="shared" si="55"/>
        <v>0.12031114126015242</v>
      </c>
      <c r="R1198" s="121">
        <f t="shared" si="56"/>
        <v>1.1807735112347499</v>
      </c>
    </row>
    <row r="1199" spans="15:18">
      <c r="O1199" s="103">
        <v>0.11919999999999099</v>
      </c>
      <c r="P1199" s="103">
        <f t="shared" si="54"/>
        <v>0.17816654813701677</v>
      </c>
      <c r="Q1199" s="121">
        <f t="shared" si="55"/>
        <v>0.1203095894366434</v>
      </c>
      <c r="R1199" s="121">
        <f t="shared" si="56"/>
        <v>1.1806964210555746</v>
      </c>
    </row>
    <row r="1200" spans="15:18">
      <c r="O1200" s="103">
        <v>0.119299999999991</v>
      </c>
      <c r="P1200" s="103">
        <f t="shared" si="54"/>
        <v>0.17821300977961169</v>
      </c>
      <c r="Q1200" s="121">
        <f t="shared" si="55"/>
        <v>0.12030804535288642</v>
      </c>
      <c r="R1200" s="121">
        <f t="shared" si="56"/>
        <v>1.1806194160232433</v>
      </c>
    </row>
    <row r="1201" spans="15:18">
      <c r="O1201" s="103">
        <v>0.119399999999991</v>
      </c>
      <c r="P1201" s="103">
        <f t="shared" si="54"/>
        <v>0.17825942407739709</v>
      </c>
      <c r="Q1201" s="121">
        <f t="shared" si="55"/>
        <v>0.12030650897027931</v>
      </c>
      <c r="R1201" s="121">
        <f t="shared" si="56"/>
        <v>1.1805424959741417</v>
      </c>
    </row>
    <row r="1202" spans="15:18">
      <c r="O1202" s="103">
        <v>0.119499999999991</v>
      </c>
      <c r="P1202" s="103">
        <f t="shared" si="54"/>
        <v>0.17830579105833994</v>
      </c>
      <c r="Q1202" s="121">
        <f t="shared" si="55"/>
        <v>0.12030498025041239</v>
      </c>
      <c r="R1202" s="121">
        <f t="shared" si="56"/>
        <v>1.1804656607451049</v>
      </c>
    </row>
    <row r="1203" spans="15:18">
      <c r="O1203" s="103">
        <v>0.11959999999999101</v>
      </c>
      <c r="P1203" s="103">
        <f t="shared" si="54"/>
        <v>0.17835211075044582</v>
      </c>
      <c r="Q1203" s="121">
        <f t="shared" si="55"/>
        <v>0.12030345915506764</v>
      </c>
      <c r="R1203" s="121">
        <f t="shared" si="56"/>
        <v>1.1803889101734175</v>
      </c>
    </row>
    <row r="1204" spans="15:18">
      <c r="O1204" s="103">
        <v>0.11969999999999099</v>
      </c>
      <c r="P1204" s="103">
        <f t="shared" si="54"/>
        <v>0.17839838318175996</v>
      </c>
      <c r="Q1204" s="121">
        <f t="shared" si="55"/>
        <v>0.12030194564621756</v>
      </c>
      <c r="R1204" s="121">
        <f t="shared" si="56"/>
        <v>1.180312244096811</v>
      </c>
    </row>
    <row r="1205" spans="15:18">
      <c r="O1205" s="103">
        <v>0.119799999999991</v>
      </c>
      <c r="P1205" s="103">
        <f t="shared" si="54"/>
        <v>0.17844460838036472</v>
      </c>
      <c r="Q1205" s="121">
        <f t="shared" si="55"/>
        <v>0.12030043968602437</v>
      </c>
      <c r="R1205" s="121">
        <f t="shared" si="56"/>
        <v>1.1802356623534629</v>
      </c>
    </row>
    <row r="1206" spans="15:18">
      <c r="O1206" s="103">
        <v>0.119899999999991</v>
      </c>
      <c r="P1206" s="103">
        <f t="shared" si="54"/>
        <v>0.1784907863743817</v>
      </c>
      <c r="Q1206" s="121">
        <f t="shared" si="55"/>
        <v>0.120298941236839</v>
      </c>
      <c r="R1206" s="121">
        <f t="shared" si="56"/>
        <v>1.1801591647819945</v>
      </c>
    </row>
    <row r="1207" spans="15:18">
      <c r="O1207" s="103">
        <v>0.119999999999991</v>
      </c>
      <c r="P1207" s="103">
        <f t="shared" si="54"/>
        <v>0.17853691719196904</v>
      </c>
      <c r="Q1207" s="121">
        <f t="shared" si="55"/>
        <v>0.1202974502612001</v>
      </c>
      <c r="R1207" s="121">
        <f t="shared" si="56"/>
        <v>1.18008275122147</v>
      </c>
    </row>
    <row r="1208" spans="15:18">
      <c r="O1208" s="103">
        <v>0.12009999999999101</v>
      </c>
      <c r="P1208" s="103">
        <f t="shared" si="54"/>
        <v>0.17858300086132275</v>
      </c>
      <c r="Q1208" s="121">
        <f t="shared" si="55"/>
        <v>0.12029596672183322</v>
      </c>
      <c r="R1208" s="121">
        <f t="shared" si="56"/>
        <v>1.1800064215113935</v>
      </c>
    </row>
    <row r="1209" spans="15:18">
      <c r="O1209" s="103">
        <v>0.12019999999999099</v>
      </c>
      <c r="P1209" s="103">
        <f t="shared" si="54"/>
        <v>0.17862903741067621</v>
      </c>
      <c r="Q1209" s="121">
        <f t="shared" si="55"/>
        <v>0.1202944905816498</v>
      </c>
      <c r="R1209" s="121">
        <f t="shared" si="56"/>
        <v>1.1799301754917093</v>
      </c>
    </row>
    <row r="1210" spans="15:18">
      <c r="O1210" s="103">
        <v>0.120299999999991</v>
      </c>
      <c r="P1210" s="103">
        <f t="shared" si="54"/>
        <v>0.17867502686829773</v>
      </c>
      <c r="Q1210" s="121">
        <f t="shared" si="55"/>
        <v>0.12029302180374625</v>
      </c>
      <c r="R1210" s="121">
        <f t="shared" si="56"/>
        <v>1.1798540130027995</v>
      </c>
    </row>
    <row r="1211" spans="15:18">
      <c r="O1211" s="103">
        <v>0.120399999999991</v>
      </c>
      <c r="P1211" s="103">
        <f t="shared" si="54"/>
        <v>0.1787209692624939</v>
      </c>
      <c r="Q1211" s="121">
        <f t="shared" si="55"/>
        <v>0.12029156035140307</v>
      </c>
      <c r="R1211" s="121">
        <f t="shared" si="56"/>
        <v>1.1797779338854817</v>
      </c>
    </row>
    <row r="1212" spans="15:18">
      <c r="O1212" s="103">
        <v>0.120499999999991</v>
      </c>
      <c r="P1212" s="103">
        <f t="shared" si="54"/>
        <v>0.17876686462160482</v>
      </c>
      <c r="Q1212" s="121">
        <f t="shared" si="55"/>
        <v>0.12029010618808386</v>
      </c>
      <c r="R1212" s="121">
        <f t="shared" si="56"/>
        <v>1.1797019379810085</v>
      </c>
    </row>
    <row r="1213" spans="15:18">
      <c r="O1213" s="103">
        <v>0.12059999999999101</v>
      </c>
      <c r="P1213" s="103">
        <f t="shared" si="54"/>
        <v>0.17881271297400778</v>
      </c>
      <c r="Q1213" s="121">
        <f t="shared" si="55"/>
        <v>0.12028865927743447</v>
      </c>
      <c r="R1213" s="121">
        <f t="shared" si="56"/>
        <v>1.179626025131066</v>
      </c>
    </row>
    <row r="1214" spans="15:18">
      <c r="O1214" s="103">
        <v>0.120699999999991</v>
      </c>
      <c r="P1214" s="103">
        <f t="shared" si="54"/>
        <v>0.17885851434811409</v>
      </c>
      <c r="Q1214" s="121">
        <f t="shared" si="55"/>
        <v>0.12028721958328203</v>
      </c>
      <c r="R1214" s="121">
        <f t="shared" si="56"/>
        <v>1.1795501951777707</v>
      </c>
    </row>
    <row r="1215" spans="15:18">
      <c r="O1215" s="103">
        <v>0.120799999999991</v>
      </c>
      <c r="P1215" s="103">
        <f t="shared" si="54"/>
        <v>0.17890426877237034</v>
      </c>
      <c r="Q1215" s="121">
        <f t="shared" si="55"/>
        <v>0.12028578706963414</v>
      </c>
      <c r="R1215" s="121">
        <f t="shared" si="56"/>
        <v>1.1794744479636705</v>
      </c>
    </row>
    <row r="1216" spans="15:18">
      <c r="O1216" s="103">
        <v>0.120899999999991</v>
      </c>
      <c r="P1216" s="103">
        <f t="shared" si="54"/>
        <v>0.17894997627525705</v>
      </c>
      <c r="Q1216" s="121">
        <f t="shared" si="55"/>
        <v>0.12028436170067788</v>
      </c>
      <c r="R1216" s="121">
        <f t="shared" si="56"/>
        <v>1.1793987833317408</v>
      </c>
    </row>
    <row r="1217" spans="15:18">
      <c r="O1217" s="103">
        <v>0.120999999999991</v>
      </c>
      <c r="P1217" s="103">
        <f t="shared" si="54"/>
        <v>0.17899563688528891</v>
      </c>
      <c r="Q1217" s="121">
        <f t="shared" si="55"/>
        <v>0.12028294344077894</v>
      </c>
      <c r="R1217" s="121">
        <f t="shared" si="56"/>
        <v>1.1793232011253845</v>
      </c>
    </row>
    <row r="1218" spans="15:18">
      <c r="O1218" s="103">
        <v>0.12109999999999101</v>
      </c>
      <c r="P1218" s="103">
        <f t="shared" si="54"/>
        <v>0.17904125063101387</v>
      </c>
      <c r="Q1218" s="121">
        <f t="shared" si="55"/>
        <v>0.12028153225448077</v>
      </c>
      <c r="R1218" s="121">
        <f t="shared" si="56"/>
        <v>1.1792477011884295</v>
      </c>
    </row>
    <row r="1219" spans="15:18">
      <c r="O1219" s="103">
        <v>0.121199999999991</v>
      </c>
      <c r="P1219" s="103">
        <f t="shared" si="54"/>
        <v>0.17908681754101366</v>
      </c>
      <c r="Q1219" s="121">
        <f t="shared" si="55"/>
        <v>0.12028012810650363</v>
      </c>
      <c r="R1219" s="121">
        <f t="shared" si="56"/>
        <v>1.1791722833651286</v>
      </c>
    </row>
    <row r="1220" spans="15:18">
      <c r="O1220" s="103">
        <v>0.121299999999991</v>
      </c>
      <c r="P1220" s="103">
        <f t="shared" si="54"/>
        <v>0.1791323376439026</v>
      </c>
      <c r="Q1220" s="121">
        <f t="shared" si="55"/>
        <v>0.12027873096174371</v>
      </c>
      <c r="R1220" s="121">
        <f t="shared" si="56"/>
        <v>1.1790969475001554</v>
      </c>
    </row>
    <row r="1221" spans="15:18">
      <c r="O1221" s="103">
        <v>0.121399999999991</v>
      </c>
      <c r="P1221" s="103">
        <f t="shared" si="54"/>
        <v>0.17917781096832744</v>
      </c>
      <c r="Q1221" s="121">
        <f t="shared" si="55"/>
        <v>0.12027734078527237</v>
      </c>
      <c r="R1221" s="121">
        <f t="shared" si="56"/>
        <v>1.1790216934386057</v>
      </c>
    </row>
    <row r="1222" spans="15:18">
      <c r="O1222" s="103">
        <v>0.121499999999991</v>
      </c>
      <c r="P1222" s="103">
        <f t="shared" si="54"/>
        <v>0.17922323754296748</v>
      </c>
      <c r="Q1222" s="121">
        <f t="shared" si="55"/>
        <v>0.12027595754233512</v>
      </c>
      <c r="R1222" s="121">
        <f t="shared" si="56"/>
        <v>1.1789465210259948</v>
      </c>
    </row>
    <row r="1223" spans="15:18">
      <c r="O1223" s="103">
        <v>0.12159999999999099</v>
      </c>
      <c r="P1223" s="103">
        <f t="shared" si="54"/>
        <v>0.17926861739653344</v>
      </c>
      <c r="Q1223" s="121">
        <f t="shared" si="55"/>
        <v>0.12027458119835079</v>
      </c>
      <c r="R1223" s="121">
        <f t="shared" si="56"/>
        <v>1.1788714301082557</v>
      </c>
    </row>
    <row r="1224" spans="15:18">
      <c r="O1224" s="103">
        <v>0.121699999999991</v>
      </c>
      <c r="P1224" s="103">
        <f t="shared" si="54"/>
        <v>0.17931395055776775</v>
      </c>
      <c r="Q1224" s="121">
        <f t="shared" si="55"/>
        <v>0.1202732117189107</v>
      </c>
      <c r="R1224" s="121">
        <f t="shared" si="56"/>
        <v>1.1787964205317376</v>
      </c>
    </row>
    <row r="1225" spans="15:18">
      <c r="O1225" s="103">
        <v>0.121799999999991</v>
      </c>
      <c r="P1225" s="103">
        <f t="shared" ref="P1225:P1288" si="57">($O$3*NORMSDIST((1-Q1225)^-0.5*NORMSINV(O1225)+(Q1225/(1-Q1225))^0.5*NORMSINV(0.999))-O1225*$O$3)*R1225</f>
        <v>0.17935923705544388</v>
      </c>
      <c r="Q1225" s="121">
        <f t="shared" ref="Q1225:Q1288" si="58">0.12*(1-EXP(-50*O1225))/(1-EXP(-50))+0.24*(1-(1-EXP(-50*O1225))/(1-EXP(-50)))</f>
        <v>0.12027184906977782</v>
      </c>
      <c r="R1225" s="121">
        <f t="shared" ref="R1225:R1288" si="59">(1-1.5*(0.11852-0.05478*LN(O1225))^2)^(-1)*(1+($O$4-2.5)*(0.11852-0.05478*LN(O1225))^2)</f>
        <v>1.1787214921432057</v>
      </c>
    </row>
    <row r="1226" spans="15:18">
      <c r="O1226" s="103">
        <v>0.121899999999991</v>
      </c>
      <c r="P1226" s="103">
        <f t="shared" si="57"/>
        <v>0.17940447691836656</v>
      </c>
      <c r="Q1226" s="121">
        <f t="shared" si="58"/>
        <v>0.12027049321688586</v>
      </c>
      <c r="R1226" s="121">
        <f t="shared" si="59"/>
        <v>1.1786466447898372</v>
      </c>
    </row>
    <row r="1227" spans="15:18">
      <c r="O1227" s="103">
        <v>0.121999999999991</v>
      </c>
      <c r="P1227" s="103">
        <f t="shared" si="57"/>
        <v>0.17944967017537011</v>
      </c>
      <c r="Q1227" s="121">
        <f t="shared" si="58"/>
        <v>0.12026914412633841</v>
      </c>
      <c r="R1227" s="121">
        <f t="shared" si="59"/>
        <v>1.1785718783192229</v>
      </c>
    </row>
    <row r="1228" spans="15:18">
      <c r="O1228" s="103">
        <v>0.12209999999999099</v>
      </c>
      <c r="P1228" s="103">
        <f t="shared" si="57"/>
        <v>0.17949481685531996</v>
      </c>
      <c r="Q1228" s="121">
        <f t="shared" si="58"/>
        <v>0.12026780176440813</v>
      </c>
      <c r="R1228" s="121">
        <f t="shared" si="59"/>
        <v>1.1784971925793637</v>
      </c>
    </row>
    <row r="1229" spans="15:18">
      <c r="O1229" s="103">
        <v>0.122199999999991</v>
      </c>
      <c r="P1229" s="103">
        <f t="shared" si="57"/>
        <v>0.17953991698711044</v>
      </c>
      <c r="Q1229" s="121">
        <f t="shared" si="58"/>
        <v>0.1202664660975359</v>
      </c>
      <c r="R1229" s="121">
        <f t="shared" si="59"/>
        <v>1.1784225874186702</v>
      </c>
    </row>
    <row r="1230" spans="15:18">
      <c r="O1230" s="103">
        <v>0.122299999999991</v>
      </c>
      <c r="P1230" s="103">
        <f t="shared" si="57"/>
        <v>0.17958497059966613</v>
      </c>
      <c r="Q1230" s="121">
        <f t="shared" si="58"/>
        <v>0.12026513709233</v>
      </c>
      <c r="R1230" s="121">
        <f t="shared" si="59"/>
        <v>1.1783480626859602</v>
      </c>
    </row>
    <row r="1231" spans="15:18">
      <c r="O1231" s="103">
        <v>0.122399999999991</v>
      </c>
      <c r="P1231" s="103">
        <f t="shared" si="57"/>
        <v>0.17962997772193981</v>
      </c>
      <c r="Q1231" s="121">
        <f t="shared" si="58"/>
        <v>0.12026381471556521</v>
      </c>
      <c r="R1231" s="121">
        <f t="shared" si="59"/>
        <v>1.1782736182304578</v>
      </c>
    </row>
    <row r="1232" spans="15:18">
      <c r="O1232" s="103">
        <v>0.122499999999991</v>
      </c>
      <c r="P1232" s="103">
        <f t="shared" si="57"/>
        <v>0.17967493838291376</v>
      </c>
      <c r="Q1232" s="121">
        <f t="shared" si="58"/>
        <v>0.12026249893418205</v>
      </c>
      <c r="R1232" s="121">
        <f t="shared" si="59"/>
        <v>1.1781992539017925</v>
      </c>
    </row>
    <row r="1233" spans="15:18">
      <c r="O1233" s="103">
        <v>0.12259999999999099</v>
      </c>
      <c r="P1233" s="103">
        <f t="shared" si="57"/>
        <v>0.1797198526115987</v>
      </c>
      <c r="Q1233" s="121">
        <f t="shared" si="58"/>
        <v>0.12026118971528593</v>
      </c>
      <c r="R1233" s="121">
        <f t="shared" si="59"/>
        <v>1.1781249695499978</v>
      </c>
    </row>
    <row r="1234" spans="15:18">
      <c r="O1234" s="103">
        <v>0.122699999999991</v>
      </c>
      <c r="P1234" s="103">
        <f t="shared" si="57"/>
        <v>0.17976472043703304</v>
      </c>
      <c r="Q1234" s="121">
        <f t="shared" si="58"/>
        <v>0.12025988702614629</v>
      </c>
      <c r="R1234" s="121">
        <f t="shared" si="59"/>
        <v>1.1780507650255085</v>
      </c>
    </row>
    <row r="1235" spans="15:18">
      <c r="O1235" s="103">
        <v>0.122799999999991</v>
      </c>
      <c r="P1235" s="103">
        <f t="shared" si="57"/>
        <v>0.17980954188828288</v>
      </c>
      <c r="Q1235" s="121">
        <f t="shared" si="58"/>
        <v>0.12025859083419584</v>
      </c>
      <c r="R1235" s="121">
        <f t="shared" si="59"/>
        <v>1.17797664017916</v>
      </c>
    </row>
    <row r="1236" spans="15:18">
      <c r="O1236" s="103">
        <v>0.122899999999991</v>
      </c>
      <c r="P1236" s="103">
        <f t="shared" si="57"/>
        <v>0.17985431699444251</v>
      </c>
      <c r="Q1236" s="121">
        <f t="shared" si="58"/>
        <v>0.12025730110702969</v>
      </c>
      <c r="R1236" s="121">
        <f t="shared" si="59"/>
        <v>1.1779025948621877</v>
      </c>
    </row>
    <row r="1237" spans="15:18">
      <c r="O1237" s="103">
        <v>0.12299999999999101</v>
      </c>
      <c r="P1237" s="103">
        <f t="shared" si="57"/>
        <v>0.17989904578463278</v>
      </c>
      <c r="Q1237" s="121">
        <f t="shared" si="58"/>
        <v>0.12025601781240464</v>
      </c>
      <c r="R1237" s="121">
        <f t="shared" si="59"/>
        <v>1.177828628926225</v>
      </c>
    </row>
    <row r="1238" spans="15:18">
      <c r="O1238" s="103">
        <v>0.12309999999999099</v>
      </c>
      <c r="P1238" s="103">
        <f t="shared" si="57"/>
        <v>0.17994372828800137</v>
      </c>
      <c r="Q1238" s="121">
        <f t="shared" si="58"/>
        <v>0.12025474091823822</v>
      </c>
      <c r="R1238" s="121">
        <f t="shared" si="59"/>
        <v>1.1777547422233012</v>
      </c>
    </row>
    <row r="1239" spans="15:18">
      <c r="O1239" s="103">
        <v>0.123199999999991</v>
      </c>
      <c r="P1239" s="103">
        <f t="shared" si="57"/>
        <v>0.17998836453372247</v>
      </c>
      <c r="Q1239" s="121">
        <f t="shared" si="58"/>
        <v>0.12025347039260803</v>
      </c>
      <c r="R1239" s="121">
        <f t="shared" si="59"/>
        <v>1.177680934605841</v>
      </c>
    </row>
    <row r="1240" spans="15:18">
      <c r="O1240" s="103">
        <v>0.123299999999991</v>
      </c>
      <c r="P1240" s="103">
        <f t="shared" si="57"/>
        <v>0.18003295455099663</v>
      </c>
      <c r="Q1240" s="121">
        <f t="shared" si="58"/>
        <v>0.12025220620375088</v>
      </c>
      <c r="R1240" s="121">
        <f t="shared" si="59"/>
        <v>1.1776072059266633</v>
      </c>
    </row>
    <row r="1241" spans="15:18">
      <c r="O1241" s="103">
        <v>0.123399999999991</v>
      </c>
      <c r="P1241" s="103">
        <f t="shared" si="57"/>
        <v>0.1800774983690501</v>
      </c>
      <c r="Q1241" s="121">
        <f t="shared" si="58"/>
        <v>0.12025094832006192</v>
      </c>
      <c r="R1241" s="121">
        <f t="shared" si="59"/>
        <v>1.1775335560389788</v>
      </c>
    </row>
    <row r="1242" spans="15:18">
      <c r="O1242" s="103">
        <v>0.12349999999999101</v>
      </c>
      <c r="P1242" s="103">
        <f t="shared" si="57"/>
        <v>0.18012199601713477</v>
      </c>
      <c r="Q1242" s="121">
        <f t="shared" si="58"/>
        <v>0.12024969671009404</v>
      </c>
      <c r="R1242" s="121">
        <f t="shared" si="59"/>
        <v>1.17745998479639</v>
      </c>
    </row>
    <row r="1243" spans="15:18">
      <c r="O1243" s="103">
        <v>0.12359999999999099</v>
      </c>
      <c r="P1243" s="103">
        <f t="shared" si="57"/>
        <v>0.18016644752452721</v>
      </c>
      <c r="Q1243" s="121">
        <f t="shared" si="58"/>
        <v>0.12024845134255693</v>
      </c>
      <c r="R1243" s="121">
        <f t="shared" si="59"/>
        <v>1.1773864920528885</v>
      </c>
    </row>
    <row r="1244" spans="15:18">
      <c r="O1244" s="103">
        <v>0.12369999999999</v>
      </c>
      <c r="P1244" s="103">
        <f t="shared" si="57"/>
        <v>0.18021085292052905</v>
      </c>
      <c r="Q1244" s="121">
        <f t="shared" si="58"/>
        <v>0.12024721218631634</v>
      </c>
      <c r="R1244" s="121">
        <f t="shared" si="59"/>
        <v>1.1773130776628546</v>
      </c>
    </row>
    <row r="1245" spans="15:18">
      <c r="O1245" s="103">
        <v>0.123799999999991</v>
      </c>
      <c r="P1245" s="103">
        <f t="shared" si="57"/>
        <v>0.18025521223446814</v>
      </c>
      <c r="Q1245" s="121">
        <f t="shared" si="58"/>
        <v>0.12024597921039326</v>
      </c>
      <c r="R1245" s="121">
        <f t="shared" si="59"/>
        <v>1.1772397414810543</v>
      </c>
    </row>
    <row r="1246" spans="15:18">
      <c r="O1246" s="103">
        <v>0.123899999999991</v>
      </c>
      <c r="P1246" s="103">
        <f t="shared" si="57"/>
        <v>0.1802995254956937</v>
      </c>
      <c r="Q1246" s="121">
        <f t="shared" si="58"/>
        <v>0.12024475238396325</v>
      </c>
      <c r="R1246" s="121">
        <f t="shared" si="59"/>
        <v>1.1771664833626423</v>
      </c>
    </row>
    <row r="1247" spans="15:18">
      <c r="O1247" s="103">
        <v>0.12399999999998999</v>
      </c>
      <c r="P1247" s="103">
        <f t="shared" si="57"/>
        <v>0.18034379273358078</v>
      </c>
      <c r="Q1247" s="121">
        <f t="shared" si="58"/>
        <v>0.12024353167635561</v>
      </c>
      <c r="R1247" s="121">
        <f t="shared" si="59"/>
        <v>1.1770933031631552</v>
      </c>
    </row>
    <row r="1248" spans="15:18">
      <c r="O1248" s="103">
        <v>0.12409999999999</v>
      </c>
      <c r="P1248" s="103">
        <f t="shared" si="57"/>
        <v>0.18038801397752793</v>
      </c>
      <c r="Q1248" s="121">
        <f t="shared" si="58"/>
        <v>0.12024231705705254</v>
      </c>
      <c r="R1248" s="121">
        <f t="shared" si="59"/>
        <v>1.1770202007385122</v>
      </c>
    </row>
    <row r="1249" spans="15:18">
      <c r="O1249" s="103">
        <v>0.12419999999999</v>
      </c>
      <c r="P1249" s="103">
        <f t="shared" si="57"/>
        <v>0.18043218925695675</v>
      </c>
      <c r="Q1249" s="121">
        <f t="shared" si="58"/>
        <v>0.12024110849568853</v>
      </c>
      <c r="R1249" s="121">
        <f t="shared" si="59"/>
        <v>1.1769471759450159</v>
      </c>
    </row>
    <row r="1250" spans="15:18">
      <c r="O1250" s="103">
        <v>0.12429999999999</v>
      </c>
      <c r="P1250" s="103">
        <f t="shared" si="57"/>
        <v>0.18047631860131175</v>
      </c>
      <c r="Q1250" s="121">
        <f t="shared" si="58"/>
        <v>0.12023990596204945</v>
      </c>
      <c r="R1250" s="121">
        <f t="shared" si="59"/>
        <v>1.1768742286393481</v>
      </c>
    </row>
    <row r="1251" spans="15:18">
      <c r="O1251" s="103">
        <v>0.12439999999999</v>
      </c>
      <c r="P1251" s="103">
        <f t="shared" si="57"/>
        <v>0.18052040204006048</v>
      </c>
      <c r="Q1251" s="121">
        <f t="shared" si="58"/>
        <v>0.12023870942607193</v>
      </c>
      <c r="R1251" s="121">
        <f t="shared" si="59"/>
        <v>1.1768013586785708</v>
      </c>
    </row>
    <row r="1252" spans="15:18">
      <c r="O1252" s="103">
        <v>0.12449999999998999</v>
      </c>
      <c r="P1252" s="103">
        <f t="shared" si="57"/>
        <v>0.18056443960269269</v>
      </c>
      <c r="Q1252" s="121">
        <f t="shared" si="58"/>
        <v>0.12023751885784249</v>
      </c>
      <c r="R1252" s="121">
        <f t="shared" si="59"/>
        <v>1.1767285659201221</v>
      </c>
    </row>
    <row r="1253" spans="15:18">
      <c r="O1253" s="103">
        <v>0.12459999999999</v>
      </c>
      <c r="P1253" s="103">
        <f t="shared" si="57"/>
        <v>0.18060843131872015</v>
      </c>
      <c r="Q1253" s="121">
        <f t="shared" si="58"/>
        <v>0.12023633422759687</v>
      </c>
      <c r="R1253" s="121">
        <f t="shared" si="59"/>
        <v>1.1766558502218187</v>
      </c>
    </row>
    <row r="1254" spans="15:18">
      <c r="O1254" s="103">
        <v>0.12469999999999</v>
      </c>
      <c r="P1254" s="103">
        <f t="shared" si="57"/>
        <v>0.18065237721767696</v>
      </c>
      <c r="Q1254" s="121">
        <f t="shared" si="58"/>
        <v>0.12023515550571925</v>
      </c>
      <c r="R1254" s="121">
        <f t="shared" si="59"/>
        <v>1.1765832114418502</v>
      </c>
    </row>
    <row r="1255" spans="15:18">
      <c r="O1255" s="103">
        <v>0.12479999999999</v>
      </c>
      <c r="P1255" s="103">
        <f t="shared" si="57"/>
        <v>0.18069627732911808</v>
      </c>
      <c r="Q1255" s="121">
        <f t="shared" si="58"/>
        <v>0.12023398266274152</v>
      </c>
      <c r="R1255" s="121">
        <f t="shared" si="59"/>
        <v>1.1765106494387818</v>
      </c>
    </row>
    <row r="1256" spans="15:18">
      <c r="O1256" s="103">
        <v>0.12489999999999001</v>
      </c>
      <c r="P1256" s="103">
        <f t="shared" si="57"/>
        <v>0.18074013168262021</v>
      </c>
      <c r="Q1256" s="121">
        <f t="shared" si="58"/>
        <v>0.12023281566934256</v>
      </c>
      <c r="R1256" s="121">
        <f t="shared" si="59"/>
        <v>1.1764381640715502</v>
      </c>
    </row>
    <row r="1257" spans="15:18">
      <c r="O1257" s="103">
        <v>0.12499999999998999</v>
      </c>
      <c r="P1257" s="103">
        <f t="shared" si="57"/>
        <v>0.18078394030778058</v>
      </c>
      <c r="Q1257" s="121">
        <f t="shared" si="58"/>
        <v>0.12023165449634744</v>
      </c>
      <c r="R1257" s="121">
        <f t="shared" si="59"/>
        <v>1.1763657551994635</v>
      </c>
    </row>
    <row r="1258" spans="15:18">
      <c r="O1258" s="103">
        <v>0.12509999999999</v>
      </c>
      <c r="P1258" s="103">
        <f t="shared" si="57"/>
        <v>0.18082770323421735</v>
      </c>
      <c r="Q1258" s="121">
        <f t="shared" si="58"/>
        <v>0.1202304991147268</v>
      </c>
      <c r="R1258" s="121">
        <f t="shared" si="59"/>
        <v>1.1762934226822006</v>
      </c>
    </row>
    <row r="1259" spans="15:18">
      <c r="O1259" s="103">
        <v>0.12519999999999001</v>
      </c>
      <c r="P1259" s="103">
        <f t="shared" si="57"/>
        <v>0.18087142049156937</v>
      </c>
      <c r="Q1259" s="121">
        <f t="shared" si="58"/>
        <v>0.12022934949559604</v>
      </c>
      <c r="R1259" s="121">
        <f t="shared" si="59"/>
        <v>1.1762211663798088</v>
      </c>
    </row>
    <row r="1260" spans="15:18">
      <c r="O1260" s="103">
        <v>0.12529999999999</v>
      </c>
      <c r="P1260" s="103">
        <f t="shared" si="57"/>
        <v>0.1809150921094945</v>
      </c>
      <c r="Q1260" s="121">
        <f t="shared" si="58"/>
        <v>0.12022820561021461</v>
      </c>
      <c r="R1260" s="121">
        <f t="shared" si="59"/>
        <v>1.1761489861527026</v>
      </c>
    </row>
    <row r="1261" spans="15:18">
      <c r="O1261" s="103">
        <v>0.12539999999998999</v>
      </c>
      <c r="P1261" s="103">
        <f t="shared" si="57"/>
        <v>0.18095871811767122</v>
      </c>
      <c r="Q1261" s="121">
        <f t="shared" si="58"/>
        <v>0.1202270674299853</v>
      </c>
      <c r="R1261" s="121">
        <f t="shared" si="59"/>
        <v>1.1760768818616627</v>
      </c>
    </row>
    <row r="1262" spans="15:18">
      <c r="O1262" s="103">
        <v>0.12549999999999001</v>
      </c>
      <c r="P1262" s="103">
        <f t="shared" si="57"/>
        <v>0.18100229854579739</v>
      </c>
      <c r="Q1262" s="121">
        <f t="shared" si="58"/>
        <v>0.12022593492645359</v>
      </c>
      <c r="R1262" s="121">
        <f t="shared" si="59"/>
        <v>1.1760048533678353</v>
      </c>
    </row>
    <row r="1263" spans="15:18">
      <c r="O1263" s="103">
        <v>0.12559999999999</v>
      </c>
      <c r="P1263" s="103">
        <f t="shared" si="57"/>
        <v>0.18104583342358979</v>
      </c>
      <c r="Q1263" s="121">
        <f t="shared" si="58"/>
        <v>0.1202248080713068</v>
      </c>
      <c r="R1263" s="121">
        <f t="shared" si="59"/>
        <v>1.1759329005327301</v>
      </c>
    </row>
    <row r="1264" spans="15:18">
      <c r="O1264" s="103">
        <v>0.12569999999998999</v>
      </c>
      <c r="P1264" s="103">
        <f t="shared" si="57"/>
        <v>0.1810893227807843</v>
      </c>
      <c r="Q1264" s="121">
        <f t="shared" si="58"/>
        <v>0.12022368683637351</v>
      </c>
      <c r="R1264" s="121">
        <f t="shared" si="59"/>
        <v>1.1758610232182192</v>
      </c>
    </row>
    <row r="1265" spans="15:18">
      <c r="O1265" s="103">
        <v>0.12579999999999</v>
      </c>
      <c r="P1265" s="103">
        <f t="shared" si="57"/>
        <v>0.18113276664713518</v>
      </c>
      <c r="Q1265" s="121">
        <f t="shared" si="58"/>
        <v>0.12022257119362277</v>
      </c>
      <c r="R1265" s="121">
        <f t="shared" si="59"/>
        <v>1.1757892212865357</v>
      </c>
    </row>
    <row r="1266" spans="15:18">
      <c r="O1266" s="103">
        <v>0.12589999999998999</v>
      </c>
      <c r="P1266" s="103">
        <f t="shared" si="57"/>
        <v>0.18117616505241538</v>
      </c>
      <c r="Q1266" s="121">
        <f t="shared" si="58"/>
        <v>0.12022146111516348</v>
      </c>
      <c r="R1266" s="121">
        <f t="shared" si="59"/>
        <v>1.1757174946002733</v>
      </c>
    </row>
    <row r="1267" spans="15:18">
      <c r="O1267" s="103">
        <v>0.12599999999999001</v>
      </c>
      <c r="P1267" s="103">
        <f t="shared" si="57"/>
        <v>0.18121951802641603</v>
      </c>
      <c r="Q1267" s="121">
        <f t="shared" si="58"/>
        <v>0.12022035657324358</v>
      </c>
      <c r="R1267" s="121">
        <f t="shared" si="59"/>
        <v>1.1756458430223846</v>
      </c>
    </row>
    <row r="1268" spans="15:18">
      <c r="O1268" s="103">
        <v>0.12609999999999</v>
      </c>
      <c r="P1268" s="103">
        <f t="shared" si="57"/>
        <v>0.18126282559894538</v>
      </c>
      <c r="Q1268" s="121">
        <f t="shared" si="58"/>
        <v>0.12021925754024949</v>
      </c>
      <c r="R1268" s="121">
        <f t="shared" si="59"/>
        <v>1.1755742664161795</v>
      </c>
    </row>
    <row r="1269" spans="15:18">
      <c r="O1269" s="103">
        <v>0.12619999999998999</v>
      </c>
      <c r="P1269" s="103">
        <f t="shared" si="57"/>
        <v>0.1813060877998294</v>
      </c>
      <c r="Q1269" s="121">
        <f t="shared" si="58"/>
        <v>0.12021816398870534</v>
      </c>
      <c r="R1269" s="121">
        <f t="shared" si="59"/>
        <v>1.1755027646453233</v>
      </c>
    </row>
    <row r="1270" spans="15:18">
      <c r="O1270" s="103">
        <v>0.12629999999999</v>
      </c>
      <c r="P1270" s="103">
        <f t="shared" si="57"/>
        <v>0.18134930465891194</v>
      </c>
      <c r="Q1270" s="121">
        <f t="shared" si="58"/>
        <v>0.12021707589127226</v>
      </c>
      <c r="R1270" s="121">
        <f t="shared" si="59"/>
        <v>1.1754313375738388</v>
      </c>
    </row>
    <row r="1271" spans="15:18">
      <c r="O1271" s="103">
        <v>0.12639999999998999</v>
      </c>
      <c r="P1271" s="103">
        <f t="shared" si="57"/>
        <v>0.18139247620605295</v>
      </c>
      <c r="Q1271" s="121">
        <f t="shared" si="58"/>
        <v>0.12021599322074777</v>
      </c>
      <c r="R1271" s="121">
        <f t="shared" si="59"/>
        <v>1.1753599850661003</v>
      </c>
    </row>
    <row r="1272" spans="15:18">
      <c r="O1272" s="103">
        <v>0.12649999999999001</v>
      </c>
      <c r="P1272" s="103">
        <f t="shared" si="57"/>
        <v>0.18143560247112958</v>
      </c>
      <c r="Q1272" s="121">
        <f t="shared" si="58"/>
        <v>0.12021491595006506</v>
      </c>
      <c r="R1272" s="121">
        <f t="shared" si="59"/>
        <v>1.1752887069868361</v>
      </c>
    </row>
    <row r="1273" spans="15:18">
      <c r="O1273" s="103">
        <v>0.12659999999999</v>
      </c>
      <c r="P1273" s="103">
        <f t="shared" si="57"/>
        <v>0.18147868348403506</v>
      </c>
      <c r="Q1273" s="121">
        <f t="shared" si="58"/>
        <v>0.12021384405229227</v>
      </c>
      <c r="R1273" s="121">
        <f t="shared" si="59"/>
        <v>1.1752175032011265</v>
      </c>
    </row>
    <row r="1274" spans="15:18">
      <c r="O1274" s="103">
        <v>0.12669999999998999</v>
      </c>
      <c r="P1274" s="103">
        <f t="shared" si="57"/>
        <v>0.18152171927467911</v>
      </c>
      <c r="Q1274" s="121">
        <f t="shared" si="58"/>
        <v>0.12021277750063195</v>
      </c>
      <c r="R1274" s="121">
        <f t="shared" si="59"/>
        <v>1.175146373574401</v>
      </c>
    </row>
    <row r="1275" spans="15:18">
      <c r="O1275" s="103">
        <v>0.12679999999999</v>
      </c>
      <c r="P1275" s="103">
        <f t="shared" si="57"/>
        <v>0.18156470987298712</v>
      </c>
      <c r="Q1275" s="121">
        <f t="shared" si="58"/>
        <v>0.12021171626842021</v>
      </c>
      <c r="R1275" s="121">
        <f t="shared" si="59"/>
        <v>1.1750753179724389</v>
      </c>
    </row>
    <row r="1276" spans="15:18">
      <c r="O1276" s="103">
        <v>0.12689999999998999</v>
      </c>
      <c r="P1276" s="103">
        <f t="shared" si="57"/>
        <v>0.18160765530890008</v>
      </c>
      <c r="Q1276" s="121">
        <f t="shared" si="58"/>
        <v>0.12021066032912622</v>
      </c>
      <c r="R1276" s="121">
        <f t="shared" si="59"/>
        <v>1.175004336261368</v>
      </c>
    </row>
    <row r="1277" spans="15:18">
      <c r="O1277" s="103">
        <v>0.12699999999999001</v>
      </c>
      <c r="P1277" s="103">
        <f t="shared" si="57"/>
        <v>0.181650555612374</v>
      </c>
      <c r="Q1277" s="121">
        <f t="shared" si="58"/>
        <v>0.12020960965635143</v>
      </c>
      <c r="R1277" s="121">
        <f t="shared" si="59"/>
        <v>1.1749334283076616</v>
      </c>
    </row>
    <row r="1278" spans="15:18">
      <c r="O1278" s="103">
        <v>0.12709999999999</v>
      </c>
      <c r="P1278" s="103">
        <f t="shared" si="57"/>
        <v>0.18169341081338064</v>
      </c>
      <c r="Q1278" s="121">
        <f t="shared" si="58"/>
        <v>0.12020856422382897</v>
      </c>
      <c r="R1278" s="121">
        <f t="shared" si="59"/>
        <v>1.1748625939781401</v>
      </c>
    </row>
    <row r="1279" spans="15:18">
      <c r="O1279" s="103">
        <v>0.12719999999998999</v>
      </c>
      <c r="P1279" s="103">
        <f t="shared" si="57"/>
        <v>0.1817362209419062</v>
      </c>
      <c r="Q1279" s="121">
        <f t="shared" si="58"/>
        <v>0.12020752400542295</v>
      </c>
      <c r="R1279" s="121">
        <f t="shared" si="59"/>
        <v>1.1747918331399676</v>
      </c>
    </row>
    <row r="1280" spans="15:18">
      <c r="O1280" s="103">
        <v>0.12729999999999</v>
      </c>
      <c r="P1280" s="103">
        <f t="shared" si="57"/>
        <v>0.18177898602795101</v>
      </c>
      <c r="Q1280" s="121">
        <f t="shared" si="58"/>
        <v>0.1202064889751279</v>
      </c>
      <c r="R1280" s="121">
        <f t="shared" si="59"/>
        <v>1.1747211456606514</v>
      </c>
    </row>
    <row r="1281" spans="15:18">
      <c r="O1281" s="103">
        <v>0.12739999999998999</v>
      </c>
      <c r="P1281" s="103">
        <f t="shared" si="57"/>
        <v>0.18182170610153056</v>
      </c>
      <c r="Q1281" s="121">
        <f t="shared" si="58"/>
        <v>0.12020545910706795</v>
      </c>
      <c r="R1281" s="121">
        <f t="shared" si="59"/>
        <v>1.1746505314080418</v>
      </c>
    </row>
    <row r="1282" spans="15:18">
      <c r="O1282" s="103">
        <v>0.12749999999999001</v>
      </c>
      <c r="P1282" s="103">
        <f t="shared" si="57"/>
        <v>0.18186438119267351</v>
      </c>
      <c r="Q1282" s="121">
        <f t="shared" si="58"/>
        <v>0.12020443437549641</v>
      </c>
      <c r="R1282" s="121">
        <f t="shared" si="59"/>
        <v>1.1745799902503289</v>
      </c>
    </row>
    <row r="1283" spans="15:18">
      <c r="O1283" s="103">
        <v>0.12759999999999</v>
      </c>
      <c r="P1283" s="103">
        <f t="shared" si="57"/>
        <v>0.18190701133142298</v>
      </c>
      <c r="Q1283" s="121">
        <f t="shared" si="58"/>
        <v>0.12020341475479489</v>
      </c>
      <c r="R1283" s="121">
        <f t="shared" si="59"/>
        <v>1.1745095220560442</v>
      </c>
    </row>
    <row r="1284" spans="15:18">
      <c r="O1284" s="103">
        <v>0.12769999999998999</v>
      </c>
      <c r="P1284" s="103">
        <f t="shared" si="57"/>
        <v>0.18194959654783491</v>
      </c>
      <c r="Q1284" s="121">
        <f t="shared" si="58"/>
        <v>0.12020240021947283</v>
      </c>
      <c r="R1284" s="121">
        <f t="shared" si="59"/>
        <v>1.1744391266940566</v>
      </c>
    </row>
    <row r="1285" spans="15:18">
      <c r="O1285" s="103">
        <v>0.12779999999999</v>
      </c>
      <c r="P1285" s="103">
        <f t="shared" si="57"/>
        <v>0.18199213687197935</v>
      </c>
      <c r="Q1285" s="121">
        <f t="shared" si="58"/>
        <v>0.1202013907441668</v>
      </c>
      <c r="R1285" s="121">
        <f t="shared" si="59"/>
        <v>1.1743688040335734</v>
      </c>
    </row>
    <row r="1286" spans="15:18">
      <c r="O1286" s="103">
        <v>0.12789999999998999</v>
      </c>
      <c r="P1286" s="103">
        <f t="shared" si="57"/>
        <v>0.1820346323339383</v>
      </c>
      <c r="Q1286" s="121">
        <f t="shared" si="58"/>
        <v>0.12020038630363987</v>
      </c>
      <c r="R1286" s="121">
        <f t="shared" si="59"/>
        <v>1.174298553944138</v>
      </c>
    </row>
    <row r="1287" spans="15:18">
      <c r="O1287" s="103">
        <v>0.12799999999999001</v>
      </c>
      <c r="P1287" s="103">
        <f t="shared" si="57"/>
        <v>0.18207708296380726</v>
      </c>
      <c r="Q1287" s="121">
        <f t="shared" si="58"/>
        <v>0.12019938687278096</v>
      </c>
      <c r="R1287" s="121">
        <f t="shared" si="59"/>
        <v>1.1742283762956292</v>
      </c>
    </row>
    <row r="1288" spans="15:18">
      <c r="O1288" s="103">
        <v>0.12809999999999</v>
      </c>
      <c r="P1288" s="103">
        <f t="shared" si="57"/>
        <v>0.18211948879169421</v>
      </c>
      <c r="Q1288" s="121">
        <f t="shared" si="58"/>
        <v>0.12019839242660427</v>
      </c>
      <c r="R1288" s="121">
        <f t="shared" si="59"/>
        <v>1.1741582709582601</v>
      </c>
    </row>
    <row r="1289" spans="15:18">
      <c r="O1289" s="103">
        <v>0.12819999999998999</v>
      </c>
      <c r="P1289" s="103">
        <f t="shared" ref="P1289:P1352" si="60">($O$3*NORMSDIST((1-Q1289)^-0.5*NORMSINV(O1289)+(Q1289/(1-Q1289))^0.5*NORMSINV(0.999))-O1289*$O$3)*R1289</f>
        <v>0.18216184984771885</v>
      </c>
      <c r="Q1289" s="121">
        <f t="shared" ref="Q1289:Q1352" si="61">0.12*(1-EXP(-50*O1289))/(1-EXP(-50))+0.24*(1-(1-EXP(-50*O1289))/(1-EXP(-50)))</f>
        <v>0.12019740294024857</v>
      </c>
      <c r="R1289" s="121">
        <f t="shared" ref="R1289:R1352" si="62">(1-1.5*(0.11852-0.05478*LN(O1289))^2)^(-1)*(1+($O$4-2.5)*(0.11852-0.05478*LN(O1289))^2)</f>
        <v>1.1740882378025765</v>
      </c>
    </row>
    <row r="1290" spans="15:18">
      <c r="O1290" s="103">
        <v>0.12829999999999001</v>
      </c>
      <c r="P1290" s="103">
        <f t="shared" si="60"/>
        <v>0.18220416616201332</v>
      </c>
      <c r="Q1290" s="121">
        <f t="shared" si="61"/>
        <v>0.12019641838897664</v>
      </c>
      <c r="R1290" s="121">
        <f t="shared" si="62"/>
        <v>1.1740182766994578</v>
      </c>
    </row>
    <row r="1291" spans="15:18">
      <c r="O1291" s="103">
        <v>0.12839999999998999</v>
      </c>
      <c r="P1291" s="103">
        <f t="shared" si="60"/>
        <v>0.1822464377647213</v>
      </c>
      <c r="Q1291" s="121">
        <f t="shared" si="61"/>
        <v>0.12019543874817469</v>
      </c>
      <c r="R1291" s="121">
        <f t="shared" si="62"/>
        <v>1.1739483875201113</v>
      </c>
    </row>
    <row r="1292" spans="15:18">
      <c r="O1292" s="103">
        <v>0.12849999999999001</v>
      </c>
      <c r="P1292" s="103">
        <f t="shared" si="60"/>
        <v>0.1822886646859983</v>
      </c>
      <c r="Q1292" s="121">
        <f t="shared" si="61"/>
        <v>0.12019446399335161</v>
      </c>
      <c r="R1292" s="121">
        <f t="shared" si="62"/>
        <v>1.1738785701360774</v>
      </c>
    </row>
    <row r="1293" spans="15:18">
      <c r="O1293" s="103">
        <v>0.12859999999999</v>
      </c>
      <c r="P1293" s="103">
        <f t="shared" si="60"/>
        <v>0.18233084695601046</v>
      </c>
      <c r="Q1293" s="121">
        <f t="shared" si="61"/>
        <v>0.12019349410013849</v>
      </c>
      <c r="R1293" s="121">
        <f t="shared" si="62"/>
        <v>1.1738088244192229</v>
      </c>
    </row>
    <row r="1294" spans="15:18">
      <c r="O1294" s="103">
        <v>0.12869999999998999</v>
      </c>
      <c r="P1294" s="103">
        <f t="shared" si="60"/>
        <v>0.18237298460493556</v>
      </c>
      <c r="Q1294" s="121">
        <f t="shared" si="61"/>
        <v>0.12019252904428797</v>
      </c>
      <c r="R1294" s="121">
        <f t="shared" si="62"/>
        <v>1.1737391502417425</v>
      </c>
    </row>
    <row r="1295" spans="15:18">
      <c r="O1295" s="103">
        <v>0.12879999999999001</v>
      </c>
      <c r="P1295" s="103">
        <f t="shared" si="60"/>
        <v>0.18241507766296169</v>
      </c>
      <c r="Q1295" s="121">
        <f t="shared" si="61"/>
        <v>0.12019156880167356</v>
      </c>
      <c r="R1295" s="121">
        <f t="shared" si="62"/>
        <v>1.1736695474761585</v>
      </c>
    </row>
    <row r="1296" spans="15:18">
      <c r="O1296" s="103">
        <v>0.12889999999998999</v>
      </c>
      <c r="P1296" s="103">
        <f t="shared" si="60"/>
        <v>0.18245712616028767</v>
      </c>
      <c r="Q1296" s="121">
        <f t="shared" si="61"/>
        <v>0.12019061334828918</v>
      </c>
      <c r="R1296" s="121">
        <f t="shared" si="62"/>
        <v>1.1736000159953175</v>
      </c>
    </row>
    <row r="1297" spans="15:18">
      <c r="O1297" s="103">
        <v>0.12899999999999001</v>
      </c>
      <c r="P1297" s="103">
        <f t="shared" si="60"/>
        <v>0.18249913012712268</v>
      </c>
      <c r="Q1297" s="121">
        <f t="shared" si="61"/>
        <v>0.12018966266024844</v>
      </c>
      <c r="R1297" s="121">
        <f t="shared" si="62"/>
        <v>1.1735305556723907</v>
      </c>
    </row>
    <row r="1298" spans="15:18">
      <c r="O1298" s="103">
        <v>0.12909999999999</v>
      </c>
      <c r="P1298" s="103">
        <f t="shared" si="60"/>
        <v>0.1825410895936857</v>
      </c>
      <c r="Q1298" s="121">
        <f t="shared" si="61"/>
        <v>0.12018871671378406</v>
      </c>
      <c r="R1298" s="121">
        <f t="shared" si="62"/>
        <v>1.1734611663808727</v>
      </c>
    </row>
    <row r="1299" spans="15:18">
      <c r="O1299" s="103">
        <v>0.12919999999998999</v>
      </c>
      <c r="P1299" s="103">
        <f t="shared" si="60"/>
        <v>0.18258300459020599</v>
      </c>
      <c r="Q1299" s="121">
        <f t="shared" si="61"/>
        <v>0.12018777548524739</v>
      </c>
      <c r="R1299" s="121">
        <f t="shared" si="62"/>
        <v>1.1733918479945808</v>
      </c>
    </row>
    <row r="1300" spans="15:18">
      <c r="O1300" s="103">
        <v>0.12929999999999001</v>
      </c>
      <c r="P1300" s="103">
        <f t="shared" si="60"/>
        <v>0.18262487514692169</v>
      </c>
      <c r="Q1300" s="121">
        <f t="shared" si="61"/>
        <v>0.12018683895110761</v>
      </c>
      <c r="R1300" s="121">
        <f t="shared" si="62"/>
        <v>1.1733226003876518</v>
      </c>
    </row>
    <row r="1301" spans="15:18">
      <c r="O1301" s="103">
        <v>0.12939999999999</v>
      </c>
      <c r="P1301" s="103">
        <f t="shared" si="60"/>
        <v>0.18266670129408091</v>
      </c>
      <c r="Q1301" s="121">
        <f t="shared" si="61"/>
        <v>0.12018590708795135</v>
      </c>
      <c r="R1301" s="121">
        <f t="shared" si="62"/>
        <v>1.1732534234345442</v>
      </c>
    </row>
    <row r="1302" spans="15:18">
      <c r="O1302" s="103">
        <v>0.12949999999999001</v>
      </c>
      <c r="P1302" s="103">
        <f t="shared" si="60"/>
        <v>0.18270848306194051</v>
      </c>
      <c r="Q1302" s="121">
        <f t="shared" si="61"/>
        <v>0.12018497987248196</v>
      </c>
      <c r="R1302" s="121">
        <f t="shared" si="62"/>
        <v>1.1731843170100351</v>
      </c>
    </row>
    <row r="1303" spans="15:18">
      <c r="O1303" s="103">
        <v>0.12959999999999</v>
      </c>
      <c r="P1303" s="103">
        <f t="shared" si="60"/>
        <v>0.18275022048076642</v>
      </c>
      <c r="Q1303" s="121">
        <f t="shared" si="61"/>
        <v>0.12018405728151901</v>
      </c>
      <c r="R1303" s="121">
        <f t="shared" si="62"/>
        <v>1.1731152809892182</v>
      </c>
    </row>
    <row r="1304" spans="15:18">
      <c r="O1304" s="103">
        <v>0.12969999999998999</v>
      </c>
      <c r="P1304" s="103">
        <f t="shared" si="60"/>
        <v>0.1827919135808328</v>
      </c>
      <c r="Q1304" s="121">
        <f t="shared" si="61"/>
        <v>0.12018313929199771</v>
      </c>
      <c r="R1304" s="121">
        <f t="shared" si="62"/>
        <v>1.1730463152475059</v>
      </c>
    </row>
    <row r="1305" spans="15:18">
      <c r="O1305" s="103">
        <v>0.12979999999999001</v>
      </c>
      <c r="P1305" s="103">
        <f t="shared" si="60"/>
        <v>0.1828335623924231</v>
      </c>
      <c r="Q1305" s="121">
        <f t="shared" si="61"/>
        <v>0.12018222588096825</v>
      </c>
      <c r="R1305" s="121">
        <f t="shared" si="62"/>
        <v>1.172977419660626</v>
      </c>
    </row>
    <row r="1306" spans="15:18">
      <c r="O1306" s="103">
        <v>0.12989999999999</v>
      </c>
      <c r="P1306" s="103">
        <f t="shared" si="60"/>
        <v>0.18287516694582756</v>
      </c>
      <c r="Q1306" s="121">
        <f t="shared" si="61"/>
        <v>0.12018131702559529</v>
      </c>
      <c r="R1306" s="121">
        <f t="shared" si="62"/>
        <v>1.1729085941046196</v>
      </c>
    </row>
    <row r="1307" spans="15:18">
      <c r="O1307" s="103">
        <v>0.12999999999999001</v>
      </c>
      <c r="P1307" s="103">
        <f t="shared" si="60"/>
        <v>0.18291672727134625</v>
      </c>
      <c r="Q1307" s="121">
        <f t="shared" si="61"/>
        <v>0.12018041270315741</v>
      </c>
      <c r="R1307" s="121">
        <f t="shared" si="62"/>
        <v>1.1728398384558436</v>
      </c>
    </row>
    <row r="1308" spans="15:18">
      <c r="O1308" s="103">
        <v>0.13009999999999</v>
      </c>
      <c r="P1308" s="103">
        <f t="shared" si="60"/>
        <v>0.18295824339928507</v>
      </c>
      <c r="Q1308" s="121">
        <f t="shared" si="61"/>
        <v>0.12017951289104649</v>
      </c>
      <c r="R1308" s="121">
        <f t="shared" si="62"/>
        <v>1.1727711525909659</v>
      </c>
    </row>
    <row r="1309" spans="15:18">
      <c r="O1309" s="103">
        <v>0.13019999999998999</v>
      </c>
      <c r="P1309" s="103">
        <f t="shared" si="60"/>
        <v>0.18299971535995885</v>
      </c>
      <c r="Q1309" s="121">
        <f t="shared" si="61"/>
        <v>0.12017861756676722</v>
      </c>
      <c r="R1309" s="121">
        <f t="shared" si="62"/>
        <v>1.1727025363869679</v>
      </c>
    </row>
    <row r="1310" spans="15:18">
      <c r="O1310" s="103">
        <v>0.13029999999999001</v>
      </c>
      <c r="P1310" s="103">
        <f t="shared" si="60"/>
        <v>0.18304114318368864</v>
      </c>
      <c r="Q1310" s="121">
        <f t="shared" si="61"/>
        <v>0.1201777267079364</v>
      </c>
      <c r="R1310" s="121">
        <f t="shared" si="62"/>
        <v>1.1726339897211393</v>
      </c>
    </row>
    <row r="1311" spans="15:18">
      <c r="O1311" s="103">
        <v>0.13039999999999</v>
      </c>
      <c r="P1311" s="103">
        <f t="shared" si="60"/>
        <v>0.18308252690080373</v>
      </c>
      <c r="Q1311" s="121">
        <f t="shared" si="61"/>
        <v>0.12017684029228257</v>
      </c>
      <c r="R1311" s="121">
        <f t="shared" si="62"/>
        <v>1.1725655124710821</v>
      </c>
    </row>
    <row r="1312" spans="15:18">
      <c r="O1312" s="103">
        <v>0.13049999999999001</v>
      </c>
      <c r="P1312" s="103">
        <f t="shared" si="60"/>
        <v>0.18312386654163892</v>
      </c>
      <c r="Q1312" s="121">
        <f t="shared" si="61"/>
        <v>0.12017595829764524</v>
      </c>
      <c r="R1312" s="121">
        <f t="shared" si="62"/>
        <v>1.1724971045147043</v>
      </c>
    </row>
    <row r="1313" spans="15:18">
      <c r="O1313" s="103">
        <v>0.13059999999999</v>
      </c>
      <c r="P1313" s="103">
        <f t="shared" si="60"/>
        <v>0.1831651621365368</v>
      </c>
      <c r="Q1313" s="121">
        <f t="shared" si="61"/>
        <v>0.12017508070197451</v>
      </c>
      <c r="R1313" s="121">
        <f t="shared" si="62"/>
        <v>1.1724287657302237</v>
      </c>
    </row>
    <row r="1314" spans="15:18">
      <c r="O1314" s="103">
        <v>0.13069999999998999</v>
      </c>
      <c r="P1314" s="103">
        <f t="shared" si="60"/>
        <v>0.18320641371584551</v>
      </c>
      <c r="Q1314" s="121">
        <f t="shared" si="61"/>
        <v>0.12017420748333045</v>
      </c>
      <c r="R1314" s="121">
        <f t="shared" si="62"/>
        <v>1.1723604959961633</v>
      </c>
    </row>
    <row r="1315" spans="15:18">
      <c r="O1315" s="103">
        <v>0.13079999999999001</v>
      </c>
      <c r="P1315" s="103">
        <f t="shared" si="60"/>
        <v>0.18324762130992003</v>
      </c>
      <c r="Q1315" s="121">
        <f t="shared" si="61"/>
        <v>0.12017333861988255</v>
      </c>
      <c r="R1315" s="121">
        <f t="shared" si="62"/>
        <v>1.1722922951913519</v>
      </c>
    </row>
    <row r="1316" spans="15:18">
      <c r="O1316" s="103">
        <v>0.13089999999999</v>
      </c>
      <c r="P1316" s="103">
        <f t="shared" si="60"/>
        <v>0.1832887849491206</v>
      </c>
      <c r="Q1316" s="121">
        <f t="shared" si="61"/>
        <v>0.12017247408990916</v>
      </c>
      <c r="R1316" s="121">
        <f t="shared" si="62"/>
        <v>1.1722241631949233</v>
      </c>
    </row>
    <row r="1317" spans="15:18">
      <c r="O1317" s="103">
        <v>0.13099999999999001</v>
      </c>
      <c r="P1317" s="103">
        <f t="shared" si="60"/>
        <v>0.18332990466381405</v>
      </c>
      <c r="Q1317" s="121">
        <f t="shared" si="61"/>
        <v>0.12017161387179703</v>
      </c>
      <c r="R1317" s="121">
        <f t="shared" si="62"/>
        <v>1.1721560998863148</v>
      </c>
    </row>
    <row r="1318" spans="15:18">
      <c r="O1318" s="103">
        <v>0.13109999999999</v>
      </c>
      <c r="P1318" s="103">
        <f t="shared" si="60"/>
        <v>0.18337098048437198</v>
      </c>
      <c r="Q1318" s="121">
        <f t="shared" si="61"/>
        <v>0.12017075794404061</v>
      </c>
      <c r="R1318" s="121">
        <f t="shared" si="62"/>
        <v>1.1720881051452658</v>
      </c>
    </row>
    <row r="1319" spans="15:18">
      <c r="O1319" s="103">
        <v>0.13119999999998999</v>
      </c>
      <c r="P1319" s="103">
        <f t="shared" si="60"/>
        <v>0.18341201244117181</v>
      </c>
      <c r="Q1319" s="121">
        <f t="shared" si="61"/>
        <v>0.12016990628524171</v>
      </c>
      <c r="R1319" s="121">
        <f t="shared" si="62"/>
        <v>1.1720201788518185</v>
      </c>
    </row>
    <row r="1320" spans="15:18">
      <c r="O1320" s="103">
        <v>0.13129999999999001</v>
      </c>
      <c r="P1320" s="103">
        <f t="shared" si="60"/>
        <v>0.18345300056459571</v>
      </c>
      <c r="Q1320" s="121">
        <f t="shared" si="61"/>
        <v>0.12016905887410877</v>
      </c>
      <c r="R1320" s="121">
        <f t="shared" si="62"/>
        <v>1.1719523208863141</v>
      </c>
    </row>
    <row r="1321" spans="15:18">
      <c r="O1321" s="103">
        <v>0.13139999999999</v>
      </c>
      <c r="P1321" s="103">
        <f t="shared" si="60"/>
        <v>0.18349394488503137</v>
      </c>
      <c r="Q1321" s="121">
        <f t="shared" si="61"/>
        <v>0.12016821568945649</v>
      </c>
      <c r="R1321" s="121">
        <f t="shared" si="62"/>
        <v>1.1718845311293944</v>
      </c>
    </row>
    <row r="1322" spans="15:18">
      <c r="O1322" s="103">
        <v>0.13149999999999001</v>
      </c>
      <c r="P1322" s="103">
        <f t="shared" si="60"/>
        <v>0.18353484543287055</v>
      </c>
      <c r="Q1322" s="121">
        <f t="shared" si="61"/>
        <v>0.12016737671020519</v>
      </c>
      <c r="R1322" s="121">
        <f t="shared" si="62"/>
        <v>1.1718168094619994</v>
      </c>
    </row>
    <row r="1323" spans="15:18">
      <c r="O1323" s="103">
        <v>0.13159999999999</v>
      </c>
      <c r="P1323" s="103">
        <f t="shared" si="60"/>
        <v>0.18357570223850952</v>
      </c>
      <c r="Q1323" s="121">
        <f t="shared" si="61"/>
        <v>0.12016654191538038</v>
      </c>
      <c r="R1323" s="121">
        <f t="shared" si="62"/>
        <v>1.1717491557653674</v>
      </c>
    </row>
    <row r="1324" spans="15:18">
      <c r="O1324" s="103">
        <v>0.13169999999998999</v>
      </c>
      <c r="P1324" s="103">
        <f t="shared" si="60"/>
        <v>0.18361651533234952</v>
      </c>
      <c r="Q1324" s="121">
        <f t="shared" si="61"/>
        <v>0.12016571128411213</v>
      </c>
      <c r="R1324" s="121">
        <f t="shared" si="62"/>
        <v>1.1716815699210335</v>
      </c>
    </row>
    <row r="1325" spans="15:18">
      <c r="O1325" s="103">
        <v>0.13179999999999001</v>
      </c>
      <c r="P1325" s="103">
        <f t="shared" si="60"/>
        <v>0.18365728474479481</v>
      </c>
      <c r="Q1325" s="121">
        <f t="shared" si="61"/>
        <v>0.12016488479563461</v>
      </c>
      <c r="R1325" s="121">
        <f t="shared" si="62"/>
        <v>1.1716140518108273</v>
      </c>
    </row>
    <row r="1326" spans="15:18">
      <c r="O1326" s="103">
        <v>0.13189999999999</v>
      </c>
      <c r="P1326" s="103">
        <f t="shared" si="60"/>
        <v>0.18369801050625462</v>
      </c>
      <c r="Q1326" s="121">
        <f t="shared" si="61"/>
        <v>0.1201640624292856</v>
      </c>
      <c r="R1326" s="121">
        <f t="shared" si="62"/>
        <v>1.1715466013168747</v>
      </c>
    </row>
    <row r="1327" spans="15:18">
      <c r="O1327" s="103">
        <v>0.13199999999998999</v>
      </c>
      <c r="P1327" s="103">
        <f t="shared" si="60"/>
        <v>0.18373869264714102</v>
      </c>
      <c r="Q1327" s="121">
        <f t="shared" si="61"/>
        <v>0.12016324416450583</v>
      </c>
      <c r="R1327" s="121">
        <f t="shared" si="62"/>
        <v>1.1714792183215943</v>
      </c>
    </row>
    <row r="1328" spans="15:18">
      <c r="O1328" s="103">
        <v>0.13209999999999</v>
      </c>
      <c r="P1328" s="103">
        <f t="shared" si="60"/>
        <v>0.18377933119786985</v>
      </c>
      <c r="Q1328" s="121">
        <f t="shared" si="61"/>
        <v>0.12016242998083868</v>
      </c>
      <c r="R1328" s="121">
        <f t="shared" si="62"/>
        <v>1.1714119027076979</v>
      </c>
    </row>
    <row r="1329" spans="15:18">
      <c r="O1329" s="103">
        <v>0.13219999999998899</v>
      </c>
      <c r="P1329" s="103">
        <f t="shared" si="60"/>
        <v>0.18381992618886003</v>
      </c>
      <c r="Q1329" s="121">
        <f t="shared" si="61"/>
        <v>0.12016161985792952</v>
      </c>
      <c r="R1329" s="121">
        <f t="shared" si="62"/>
        <v>1.1713446543581907</v>
      </c>
    </row>
    <row r="1330" spans="15:18">
      <c r="O1330" s="103">
        <v>0.13229999999999001</v>
      </c>
      <c r="P1330" s="103">
        <f t="shared" si="60"/>
        <v>0.18386047765053481</v>
      </c>
      <c r="Q1330" s="121">
        <f t="shared" si="61"/>
        <v>0.12016081377552522</v>
      </c>
      <c r="R1330" s="121">
        <f t="shared" si="62"/>
        <v>1.1712774731563647</v>
      </c>
    </row>
    <row r="1331" spans="15:18">
      <c r="O1331" s="103">
        <v>0.132399999999989</v>
      </c>
      <c r="P1331" s="103">
        <f t="shared" si="60"/>
        <v>0.18390098561331758</v>
      </c>
      <c r="Q1331" s="121">
        <f t="shared" si="61"/>
        <v>0.12016001171347368</v>
      </c>
      <c r="R1331" s="121">
        <f t="shared" si="62"/>
        <v>1.1712103589858081</v>
      </c>
    </row>
    <row r="1332" spans="15:18">
      <c r="O1332" s="103">
        <v>0.13249999999998999</v>
      </c>
      <c r="P1332" s="103">
        <f t="shared" si="60"/>
        <v>0.18394145010763785</v>
      </c>
      <c r="Q1332" s="121">
        <f t="shared" si="61"/>
        <v>0.1201592136517233</v>
      </c>
      <c r="R1332" s="121">
        <f t="shared" si="62"/>
        <v>1.171143311730392</v>
      </c>
    </row>
    <row r="1333" spans="15:18">
      <c r="O1333" s="103">
        <v>0.13259999999999</v>
      </c>
      <c r="P1333" s="103">
        <f t="shared" si="60"/>
        <v>0.18398187116392453</v>
      </c>
      <c r="Q1333" s="121">
        <f t="shared" si="61"/>
        <v>0.12015841957032253</v>
      </c>
      <c r="R1333" s="121">
        <f t="shared" si="62"/>
        <v>1.1710763312742802</v>
      </c>
    </row>
    <row r="1334" spans="15:18">
      <c r="O1334" s="103">
        <v>0.13269999999998899</v>
      </c>
      <c r="P1334" s="103">
        <f t="shared" si="60"/>
        <v>0.18402224881260992</v>
      </c>
      <c r="Q1334" s="121">
        <f t="shared" si="61"/>
        <v>0.12015762944941928</v>
      </c>
      <c r="R1334" s="121">
        <f t="shared" si="62"/>
        <v>1.1710094175019223</v>
      </c>
    </row>
    <row r="1335" spans="15:18">
      <c r="O1335" s="103">
        <v>0.13279999999999001</v>
      </c>
      <c r="P1335" s="103">
        <f t="shared" si="60"/>
        <v>0.18406258308413001</v>
      </c>
      <c r="Q1335" s="121">
        <f t="shared" si="61"/>
        <v>0.12015684326926045</v>
      </c>
      <c r="R1335" s="121">
        <f t="shared" si="62"/>
        <v>1.170942570298052</v>
      </c>
    </row>
    <row r="1336" spans="15:18">
      <c r="O1336" s="103">
        <v>0.132899999999989</v>
      </c>
      <c r="P1336" s="103">
        <f t="shared" si="60"/>
        <v>0.18410287400891967</v>
      </c>
      <c r="Q1336" s="121">
        <f t="shared" si="61"/>
        <v>0.12015606101019152</v>
      </c>
      <c r="R1336" s="121">
        <f t="shared" si="62"/>
        <v>1.1708757895476931</v>
      </c>
    </row>
    <row r="1337" spans="15:18">
      <c r="O1337" s="103">
        <v>0.13299999999998999</v>
      </c>
      <c r="P1337" s="103">
        <f t="shared" si="60"/>
        <v>0.18414312161741817</v>
      </c>
      <c r="Q1337" s="121">
        <f t="shared" si="61"/>
        <v>0.12015528265265597</v>
      </c>
      <c r="R1337" s="121">
        <f t="shared" si="62"/>
        <v>1.1708090751361484</v>
      </c>
    </row>
    <row r="1338" spans="15:18">
      <c r="O1338" s="103">
        <v>0.133099999999989</v>
      </c>
      <c r="P1338" s="103">
        <f t="shared" si="60"/>
        <v>0.18418332594006415</v>
      </c>
      <c r="Q1338" s="121">
        <f t="shared" si="61"/>
        <v>0.12015450817719485</v>
      </c>
      <c r="R1338" s="121">
        <f t="shared" si="62"/>
        <v>1.1707424269490092</v>
      </c>
    </row>
    <row r="1339" spans="15:18">
      <c r="O1339" s="103">
        <v>0.13319999999998899</v>
      </c>
      <c r="P1339" s="103">
        <f t="shared" si="60"/>
        <v>0.18422348700729951</v>
      </c>
      <c r="Q1339" s="121">
        <f t="shared" si="61"/>
        <v>0.12015373756444618</v>
      </c>
      <c r="R1339" s="121">
        <f t="shared" si="62"/>
        <v>1.1706758448721455</v>
      </c>
    </row>
    <row r="1340" spans="15:18">
      <c r="O1340" s="103">
        <v>0.13329999999998901</v>
      </c>
      <c r="P1340" s="103">
        <f t="shared" si="60"/>
        <v>0.184263604849566</v>
      </c>
      <c r="Q1340" s="121">
        <f t="shared" si="61"/>
        <v>0.12015297079514463</v>
      </c>
      <c r="R1340" s="121">
        <f t="shared" si="62"/>
        <v>1.170609328791711</v>
      </c>
    </row>
    <row r="1341" spans="15:18">
      <c r="O1341" s="103">
        <v>0.133399999999989</v>
      </c>
      <c r="P1341" s="103">
        <f t="shared" si="60"/>
        <v>0.18430367949730658</v>
      </c>
      <c r="Q1341" s="121">
        <f t="shared" si="61"/>
        <v>0.12015220785012096</v>
      </c>
      <c r="R1341" s="121">
        <f t="shared" si="62"/>
        <v>1.1705428785941407</v>
      </c>
    </row>
    <row r="1342" spans="15:18">
      <c r="O1342" s="103">
        <v>0.13349999999998899</v>
      </c>
      <c r="P1342" s="103">
        <f t="shared" si="60"/>
        <v>0.18434371098096541</v>
      </c>
      <c r="Q1342" s="121">
        <f t="shared" si="61"/>
        <v>0.12015144871030144</v>
      </c>
      <c r="R1342" s="121">
        <f t="shared" si="62"/>
        <v>1.1704764941661479</v>
      </c>
    </row>
    <row r="1343" spans="15:18">
      <c r="O1343" s="103">
        <v>0.13359999999998901</v>
      </c>
      <c r="P1343" s="103">
        <f t="shared" si="60"/>
        <v>0.18438369933098647</v>
      </c>
      <c r="Q1343" s="121">
        <f t="shared" si="61"/>
        <v>0.12015069335670757</v>
      </c>
      <c r="R1343" s="121">
        <f t="shared" si="62"/>
        <v>1.1704101753947262</v>
      </c>
    </row>
    <row r="1344" spans="15:18">
      <c r="O1344" s="103">
        <v>0.13369999999998899</v>
      </c>
      <c r="P1344" s="103">
        <f t="shared" si="60"/>
        <v>0.18442364457781471</v>
      </c>
      <c r="Q1344" s="121">
        <f t="shared" si="61"/>
        <v>0.12014994177045546</v>
      </c>
      <c r="R1344" s="121">
        <f t="shared" si="62"/>
        <v>1.1703439221671466</v>
      </c>
    </row>
    <row r="1345" spans="15:18">
      <c r="O1345" s="103">
        <v>0.13379999999998901</v>
      </c>
      <c r="P1345" s="103">
        <f t="shared" si="60"/>
        <v>0.184463546751895</v>
      </c>
      <c r="Q1345" s="121">
        <f t="shared" si="61"/>
        <v>0.12014919393275543</v>
      </c>
      <c r="R1345" s="121">
        <f t="shared" si="62"/>
        <v>1.1702777343709576</v>
      </c>
    </row>
    <row r="1346" spans="15:18">
      <c r="O1346" s="103">
        <v>0.133899999999989</v>
      </c>
      <c r="P1346" s="103">
        <f t="shared" si="60"/>
        <v>0.18450340588367237</v>
      </c>
      <c r="Q1346" s="121">
        <f t="shared" si="61"/>
        <v>0.12014844982491148</v>
      </c>
      <c r="R1346" s="121">
        <f t="shared" si="62"/>
        <v>1.1702116118939838</v>
      </c>
    </row>
    <row r="1347" spans="15:18">
      <c r="O1347" s="103">
        <v>0.13399999999998899</v>
      </c>
      <c r="P1347" s="103">
        <f t="shared" si="60"/>
        <v>0.18454322200359183</v>
      </c>
      <c r="Q1347" s="121">
        <f t="shared" si="61"/>
        <v>0.1201477094283209</v>
      </c>
      <c r="R1347" s="121">
        <f t="shared" si="62"/>
        <v>1.170145554624326</v>
      </c>
    </row>
    <row r="1348" spans="15:18">
      <c r="O1348" s="103">
        <v>0.13409999999998901</v>
      </c>
      <c r="P1348" s="103">
        <f t="shared" si="60"/>
        <v>0.18458299514209736</v>
      </c>
      <c r="Q1348" s="121">
        <f t="shared" si="61"/>
        <v>0.12014697272447371</v>
      </c>
      <c r="R1348" s="121">
        <f t="shared" si="62"/>
        <v>1.1700795624503586</v>
      </c>
    </row>
    <row r="1349" spans="15:18">
      <c r="O1349" s="103">
        <v>0.13419999999998899</v>
      </c>
      <c r="P1349" s="103">
        <f t="shared" si="60"/>
        <v>0.18462272532963356</v>
      </c>
      <c r="Q1349" s="121">
        <f t="shared" si="61"/>
        <v>0.12014623969495229</v>
      </c>
      <c r="R1349" s="121">
        <f t="shared" si="62"/>
        <v>1.1700136352607302</v>
      </c>
    </row>
    <row r="1350" spans="15:18">
      <c r="O1350" s="103">
        <v>0.13429999999998901</v>
      </c>
      <c r="P1350" s="103">
        <f t="shared" si="60"/>
        <v>0.18466241259664318</v>
      </c>
      <c r="Q1350" s="121">
        <f t="shared" si="61"/>
        <v>0.12014551032143085</v>
      </c>
      <c r="R1350" s="121">
        <f t="shared" si="62"/>
        <v>1.1699477729443624</v>
      </c>
    </row>
    <row r="1351" spans="15:18">
      <c r="O1351" s="103">
        <v>0.134399999999989</v>
      </c>
      <c r="P1351" s="103">
        <f t="shared" si="60"/>
        <v>0.18470205697356898</v>
      </c>
      <c r="Q1351" s="121">
        <f t="shared" si="61"/>
        <v>0.12014478458567503</v>
      </c>
      <c r="R1351" s="121">
        <f t="shared" si="62"/>
        <v>1.1698819753904481</v>
      </c>
    </row>
    <row r="1352" spans="15:18">
      <c r="O1352" s="103">
        <v>0.13449999999998899</v>
      </c>
      <c r="P1352" s="103">
        <f t="shared" si="60"/>
        <v>0.18474165849085217</v>
      </c>
      <c r="Q1352" s="121">
        <f t="shared" si="61"/>
        <v>0.12014406246954142</v>
      </c>
      <c r="R1352" s="121">
        <f t="shared" si="62"/>
        <v>1.169816242488452</v>
      </c>
    </row>
    <row r="1353" spans="15:18">
      <c r="O1353" s="103">
        <v>0.13459999999998901</v>
      </c>
      <c r="P1353" s="103">
        <f t="shared" ref="P1353:P1416" si="63">($O$3*NORMSDIST((1-Q1353)^-0.5*NORMSINV(O1353)+(Q1353/(1-Q1353))^0.5*NORMSINV(0.999))-O1353*$O$3)*R1353</f>
        <v>0.18478121717893278</v>
      </c>
      <c r="Q1353" s="121">
        <f t="shared" ref="Q1353:Q1416" si="64">0.12*(1-EXP(-50*O1353))/(1-EXP(-50))+0.24*(1-(1-EXP(-50*O1353))/(1-EXP(-50)))</f>
        <v>0.12014334395497703</v>
      </c>
      <c r="R1353" s="121">
        <f t="shared" ref="R1353:R1416" si="65">(1-1.5*(0.11852-0.05478*LN(O1353))^2)^(-1)*(1+($O$4-2.5)*(0.11852-0.05478*LN(O1353))^2)</f>
        <v>1.1697505741281082</v>
      </c>
    </row>
    <row r="1354" spans="15:18">
      <c r="O1354" s="103">
        <v>0.134699999999989</v>
      </c>
      <c r="P1354" s="103">
        <f t="shared" si="63"/>
        <v>0.18482073306824959</v>
      </c>
      <c r="Q1354" s="121">
        <f t="shared" si="64"/>
        <v>0.12014262902401897</v>
      </c>
      <c r="R1354" s="121">
        <f t="shared" si="65"/>
        <v>1.169684970199421</v>
      </c>
    </row>
    <row r="1355" spans="15:18">
      <c r="O1355" s="103">
        <v>0.13479999999998901</v>
      </c>
      <c r="P1355" s="103">
        <f t="shared" si="63"/>
        <v>0.18486020618923979</v>
      </c>
      <c r="Q1355" s="121">
        <f t="shared" si="64"/>
        <v>0.12014191765879394</v>
      </c>
      <c r="R1355" s="121">
        <f t="shared" si="65"/>
        <v>1.1696194305926633</v>
      </c>
    </row>
    <row r="1356" spans="15:18">
      <c r="O1356" s="103">
        <v>0.134899999999989</v>
      </c>
      <c r="P1356" s="103">
        <f t="shared" si="63"/>
        <v>0.18489963657233854</v>
      </c>
      <c r="Q1356" s="121">
        <f t="shared" si="64"/>
        <v>0.12014120984151778</v>
      </c>
      <c r="R1356" s="121">
        <f t="shared" si="65"/>
        <v>1.1695539551983745</v>
      </c>
    </row>
    <row r="1357" spans="15:18">
      <c r="O1357" s="103">
        <v>0.13499999999998899</v>
      </c>
      <c r="P1357" s="103">
        <f t="shared" si="63"/>
        <v>0.18493902424797981</v>
      </c>
      <c r="Q1357" s="121">
        <f t="shared" si="64"/>
        <v>0.120140505554495</v>
      </c>
      <c r="R1357" s="121">
        <f t="shared" si="65"/>
        <v>1.1694885439073619</v>
      </c>
    </row>
    <row r="1358" spans="15:18">
      <c r="O1358" s="103">
        <v>0.13509999999998901</v>
      </c>
      <c r="P1358" s="103">
        <f t="shared" si="63"/>
        <v>0.18497836924659483</v>
      </c>
      <c r="Q1358" s="121">
        <f t="shared" si="64"/>
        <v>0.12013980478011842</v>
      </c>
      <c r="R1358" s="121">
        <f t="shared" si="65"/>
        <v>1.169423196610698</v>
      </c>
    </row>
    <row r="1359" spans="15:18">
      <c r="O1359" s="103">
        <v>0.135199999999989</v>
      </c>
      <c r="P1359" s="103">
        <f t="shared" si="63"/>
        <v>0.18501767159861229</v>
      </c>
      <c r="Q1359" s="121">
        <f t="shared" si="64"/>
        <v>0.12013910750086862</v>
      </c>
      <c r="R1359" s="121">
        <f t="shared" si="65"/>
        <v>1.1693579131997212</v>
      </c>
    </row>
    <row r="1360" spans="15:18">
      <c r="O1360" s="103">
        <v>0.13529999999998901</v>
      </c>
      <c r="P1360" s="103">
        <f t="shared" si="63"/>
        <v>0.18505693133445938</v>
      </c>
      <c r="Q1360" s="121">
        <f t="shared" si="64"/>
        <v>0.12013841369931358</v>
      </c>
      <c r="R1360" s="121">
        <f t="shared" si="65"/>
        <v>1.1692926935660333</v>
      </c>
    </row>
    <row r="1361" spans="15:18">
      <c r="O1361" s="103">
        <v>0.135399999999989</v>
      </c>
      <c r="P1361" s="103">
        <f t="shared" si="63"/>
        <v>0.18509614848456013</v>
      </c>
      <c r="Q1361" s="121">
        <f t="shared" si="64"/>
        <v>0.12013772335810824</v>
      </c>
      <c r="R1361" s="121">
        <f t="shared" si="65"/>
        <v>1.1692275376015</v>
      </c>
    </row>
    <row r="1362" spans="15:18">
      <c r="O1362" s="103">
        <v>0.13549999999998899</v>
      </c>
      <c r="P1362" s="103">
        <f t="shared" si="63"/>
        <v>0.18513532307933606</v>
      </c>
      <c r="Q1362" s="121">
        <f t="shared" si="64"/>
        <v>0.12013703645999403</v>
      </c>
      <c r="R1362" s="121">
        <f t="shared" si="65"/>
        <v>1.1691624451982499</v>
      </c>
    </row>
    <row r="1363" spans="15:18">
      <c r="O1363" s="103">
        <v>0.13559999999998901</v>
      </c>
      <c r="P1363" s="103">
        <f t="shared" si="63"/>
        <v>0.18517445514920547</v>
      </c>
      <c r="Q1363" s="121">
        <f t="shared" si="64"/>
        <v>0.12013635298779843</v>
      </c>
      <c r="R1363" s="121">
        <f t="shared" si="65"/>
        <v>1.1690974162486731</v>
      </c>
    </row>
    <row r="1364" spans="15:18">
      <c r="O1364" s="103">
        <v>0.135699999999989</v>
      </c>
      <c r="P1364" s="103">
        <f t="shared" si="63"/>
        <v>0.18521354472458362</v>
      </c>
      <c r="Q1364" s="121">
        <f t="shared" si="64"/>
        <v>0.12013567292443465</v>
      </c>
      <c r="R1364" s="121">
        <f t="shared" si="65"/>
        <v>1.1690324506454197</v>
      </c>
    </row>
    <row r="1365" spans="15:18">
      <c r="O1365" s="103">
        <v>0.13579999999998901</v>
      </c>
      <c r="P1365" s="103">
        <f t="shared" si="63"/>
        <v>0.18525259183588297</v>
      </c>
      <c r="Q1365" s="121">
        <f t="shared" si="64"/>
        <v>0.12013499625290104</v>
      </c>
      <c r="R1365" s="121">
        <f t="shared" si="65"/>
        <v>1.1689675482814017</v>
      </c>
    </row>
    <row r="1366" spans="15:18">
      <c r="O1366" s="103">
        <v>0.135899999999989</v>
      </c>
      <c r="P1366" s="103">
        <f t="shared" si="63"/>
        <v>0.18529159651351207</v>
      </c>
      <c r="Q1366" s="121">
        <f t="shared" si="64"/>
        <v>0.12013432295628079</v>
      </c>
      <c r="R1366" s="121">
        <f t="shared" si="65"/>
        <v>1.168902709049789</v>
      </c>
    </row>
    <row r="1367" spans="15:18">
      <c r="O1367" s="103">
        <v>0.13599999999998899</v>
      </c>
      <c r="P1367" s="103">
        <f t="shared" si="63"/>
        <v>0.1853305587878758</v>
      </c>
      <c r="Q1367" s="121">
        <f t="shared" si="64"/>
        <v>0.12013365301774144</v>
      </c>
      <c r="R1367" s="121">
        <f t="shared" si="65"/>
        <v>1.1688379328440104</v>
      </c>
    </row>
    <row r="1368" spans="15:18">
      <c r="O1368" s="103">
        <v>0.13609999999998901</v>
      </c>
      <c r="P1368" s="103">
        <f t="shared" si="63"/>
        <v>0.18536947868937609</v>
      </c>
      <c r="Q1368" s="121">
        <f t="shared" si="64"/>
        <v>0.12013298642053449</v>
      </c>
      <c r="R1368" s="121">
        <f t="shared" si="65"/>
        <v>1.1687732195577523</v>
      </c>
    </row>
    <row r="1369" spans="15:18">
      <c r="O1369" s="103">
        <v>0.136199999999989</v>
      </c>
      <c r="P1369" s="103">
        <f t="shared" si="63"/>
        <v>0.18540835624841018</v>
      </c>
      <c r="Q1369" s="121">
        <f t="shared" si="64"/>
        <v>0.120132323147995</v>
      </c>
      <c r="R1369" s="121">
        <f t="shared" si="65"/>
        <v>1.1687085690849583</v>
      </c>
    </row>
    <row r="1370" spans="15:18">
      <c r="O1370" s="103">
        <v>0.13629999999998901</v>
      </c>
      <c r="P1370" s="103">
        <f t="shared" si="63"/>
        <v>0.1854471914953717</v>
      </c>
      <c r="Q1370" s="121">
        <f t="shared" si="64"/>
        <v>0.12013166318354108</v>
      </c>
      <c r="R1370" s="121">
        <f t="shared" si="65"/>
        <v>1.1686439813198277</v>
      </c>
    </row>
    <row r="1371" spans="15:18">
      <c r="O1371" s="103">
        <v>0.136399999999989</v>
      </c>
      <c r="P1371" s="103">
        <f t="shared" si="63"/>
        <v>0.18548598446065001</v>
      </c>
      <c r="Q1371" s="121">
        <f t="shared" si="64"/>
        <v>0.12013100651067361</v>
      </c>
      <c r="R1371" s="121">
        <f t="shared" si="65"/>
        <v>1.1685794561568152</v>
      </c>
    </row>
    <row r="1372" spans="15:18">
      <c r="O1372" s="103">
        <v>0.13649999999998899</v>
      </c>
      <c r="P1372" s="103">
        <f t="shared" si="63"/>
        <v>0.18552473517462983</v>
      </c>
      <c r="Q1372" s="121">
        <f t="shared" si="64"/>
        <v>0.12013035311297574</v>
      </c>
      <c r="R1372" s="121">
        <f t="shared" si="65"/>
        <v>1.1685149934906298</v>
      </c>
    </row>
    <row r="1373" spans="15:18">
      <c r="O1373" s="103">
        <v>0.13659999999998901</v>
      </c>
      <c r="P1373" s="103">
        <f t="shared" si="63"/>
        <v>0.18556344366769173</v>
      </c>
      <c r="Q1373" s="121">
        <f t="shared" si="64"/>
        <v>0.12012970297411248</v>
      </c>
      <c r="R1373" s="121">
        <f t="shared" si="65"/>
        <v>1.1684505932162339</v>
      </c>
    </row>
    <row r="1374" spans="15:18">
      <c r="O1374" s="103">
        <v>0.136699999999989</v>
      </c>
      <c r="P1374" s="103">
        <f t="shared" si="63"/>
        <v>0.18560210997021134</v>
      </c>
      <c r="Q1374" s="121">
        <f t="shared" si="64"/>
        <v>0.12012905607783032</v>
      </c>
      <c r="R1374" s="121">
        <f t="shared" si="65"/>
        <v>1.1683862552288433</v>
      </c>
    </row>
    <row r="1375" spans="15:18">
      <c r="O1375" s="103">
        <v>0.13679999999998901</v>
      </c>
      <c r="P1375" s="103">
        <f t="shared" si="63"/>
        <v>0.18564073411255982</v>
      </c>
      <c r="Q1375" s="121">
        <f t="shared" si="64"/>
        <v>0.12012841240795681</v>
      </c>
      <c r="R1375" s="121">
        <f t="shared" si="65"/>
        <v>1.1683219794239252</v>
      </c>
    </row>
    <row r="1376" spans="15:18">
      <c r="O1376" s="103">
        <v>0.136899999999989</v>
      </c>
      <c r="P1376" s="103">
        <f t="shared" si="63"/>
        <v>0.18567931612510291</v>
      </c>
      <c r="Q1376" s="121">
        <f t="shared" si="64"/>
        <v>0.12012777194840021</v>
      </c>
      <c r="R1376" s="121">
        <f t="shared" si="65"/>
        <v>1.1682577656971991</v>
      </c>
    </row>
    <row r="1377" spans="15:18">
      <c r="O1377" s="103">
        <v>0.13699999999998899</v>
      </c>
      <c r="P1377" s="103">
        <f t="shared" si="63"/>
        <v>0.1857178560382014</v>
      </c>
      <c r="Q1377" s="121">
        <f t="shared" si="64"/>
        <v>0.12012713468314898</v>
      </c>
      <c r="R1377" s="121">
        <f t="shared" si="65"/>
        <v>1.1681936139446336</v>
      </c>
    </row>
    <row r="1378" spans="15:18">
      <c r="O1378" s="103">
        <v>0.13709999999998901</v>
      </c>
      <c r="P1378" s="103">
        <f t="shared" si="63"/>
        <v>0.18575635388221112</v>
      </c>
      <c r="Q1378" s="121">
        <f t="shared" si="64"/>
        <v>0.12012650059627145</v>
      </c>
      <c r="R1378" s="121">
        <f t="shared" si="65"/>
        <v>1.1681295240624481</v>
      </c>
    </row>
    <row r="1379" spans="15:18">
      <c r="O1379" s="103">
        <v>0.137199999999989</v>
      </c>
      <c r="P1379" s="103">
        <f t="shared" si="63"/>
        <v>0.18579480968748208</v>
      </c>
      <c r="Q1379" s="121">
        <f t="shared" si="64"/>
        <v>0.12012586967191539</v>
      </c>
      <c r="R1379" s="121">
        <f t="shared" si="65"/>
        <v>1.16806549594711</v>
      </c>
    </row>
    <row r="1380" spans="15:18">
      <c r="O1380" s="103">
        <v>0.13729999999998899</v>
      </c>
      <c r="P1380" s="103">
        <f t="shared" si="63"/>
        <v>0.18583322348435877</v>
      </c>
      <c r="Q1380" s="121">
        <f t="shared" si="64"/>
        <v>0.1201252418943077</v>
      </c>
      <c r="R1380" s="121">
        <f t="shared" si="65"/>
        <v>1.1680015294953354</v>
      </c>
    </row>
    <row r="1381" spans="15:18">
      <c r="O1381" s="103">
        <v>0.137399999999989</v>
      </c>
      <c r="P1381" s="103">
        <f t="shared" si="63"/>
        <v>0.18587159530318009</v>
      </c>
      <c r="Q1381" s="121">
        <f t="shared" si="64"/>
        <v>0.1201246172477539</v>
      </c>
      <c r="R1381" s="121">
        <f t="shared" si="65"/>
        <v>1.1679376246040882</v>
      </c>
    </row>
    <row r="1382" spans="15:18">
      <c r="O1382" s="103">
        <v>0.13749999999998899</v>
      </c>
      <c r="P1382" s="103">
        <f t="shared" si="63"/>
        <v>0.18590992517427898</v>
      </c>
      <c r="Q1382" s="121">
        <f t="shared" si="64"/>
        <v>0.12012399571663777</v>
      </c>
      <c r="R1382" s="121">
        <f t="shared" si="65"/>
        <v>1.1678737811705782</v>
      </c>
    </row>
    <row r="1383" spans="15:18">
      <c r="O1383" s="103">
        <v>0.13759999999998901</v>
      </c>
      <c r="P1383" s="103">
        <f t="shared" si="63"/>
        <v>0.18594821312798251</v>
      </c>
      <c r="Q1383" s="121">
        <f t="shared" si="64"/>
        <v>0.12012337728542102</v>
      </c>
      <c r="R1383" s="121">
        <f t="shared" si="65"/>
        <v>1.1678099990922606</v>
      </c>
    </row>
    <row r="1384" spans="15:18">
      <c r="O1384" s="103">
        <v>0.137699999999989</v>
      </c>
      <c r="P1384" s="103">
        <f t="shared" si="63"/>
        <v>0.18598645919461101</v>
      </c>
      <c r="Q1384" s="121">
        <f t="shared" si="64"/>
        <v>0.12012276193864284</v>
      </c>
      <c r="R1384" s="121">
        <f t="shared" si="65"/>
        <v>1.167746278266836</v>
      </c>
    </row>
    <row r="1385" spans="15:18">
      <c r="O1385" s="103">
        <v>0.13779999999998899</v>
      </c>
      <c r="P1385" s="103">
        <f t="shared" si="63"/>
        <v>0.1860246634044796</v>
      </c>
      <c r="Q1385" s="121">
        <f t="shared" si="64"/>
        <v>0.12012214966091951</v>
      </c>
      <c r="R1385" s="121">
        <f t="shared" si="65"/>
        <v>1.1676826185922504</v>
      </c>
    </row>
    <row r="1386" spans="15:18">
      <c r="O1386" s="103">
        <v>0.137899999999989</v>
      </c>
      <c r="P1386" s="103">
        <f t="shared" si="63"/>
        <v>0.1860628257878961</v>
      </c>
      <c r="Q1386" s="121">
        <f t="shared" si="64"/>
        <v>0.12012154043694408</v>
      </c>
      <c r="R1386" s="121">
        <f t="shared" si="65"/>
        <v>1.167619019966692</v>
      </c>
    </row>
    <row r="1387" spans="15:18">
      <c r="O1387" s="103">
        <v>0.13799999999998899</v>
      </c>
      <c r="P1387" s="103">
        <f t="shared" si="63"/>
        <v>0.18610094637516195</v>
      </c>
      <c r="Q1387" s="121">
        <f t="shared" si="64"/>
        <v>0.12012093425148589</v>
      </c>
      <c r="R1387" s="121">
        <f t="shared" si="65"/>
        <v>1.1675554822885923</v>
      </c>
    </row>
    <row r="1388" spans="15:18">
      <c r="O1388" s="103">
        <v>0.13809999999998901</v>
      </c>
      <c r="P1388" s="103">
        <f t="shared" si="63"/>
        <v>0.18613902519657183</v>
      </c>
      <c r="Q1388" s="121">
        <f t="shared" si="64"/>
        <v>0.12012033108939028</v>
      </c>
      <c r="R1388" s="121">
        <f t="shared" si="65"/>
        <v>1.1674920054566242</v>
      </c>
    </row>
    <row r="1389" spans="15:18">
      <c r="O1389" s="103">
        <v>0.138199999999989</v>
      </c>
      <c r="P1389" s="103">
        <f t="shared" si="63"/>
        <v>0.18617706228241349</v>
      </c>
      <c r="Q1389" s="121">
        <f t="shared" si="64"/>
        <v>0.12011973093557816</v>
      </c>
      <c r="R1389" s="121">
        <f t="shared" si="65"/>
        <v>1.1674285893697023</v>
      </c>
    </row>
    <row r="1390" spans="15:18">
      <c r="O1390" s="103">
        <v>0.13829999999998899</v>
      </c>
      <c r="P1390" s="103">
        <f t="shared" si="63"/>
        <v>0.18621505766296811</v>
      </c>
      <c r="Q1390" s="121">
        <f t="shared" si="64"/>
        <v>0.1201191337750457</v>
      </c>
      <c r="R1390" s="121">
        <f t="shared" si="65"/>
        <v>1.1673652339269824</v>
      </c>
    </row>
    <row r="1391" spans="15:18">
      <c r="O1391" s="103">
        <v>0.138399999999989</v>
      </c>
      <c r="P1391" s="103">
        <f t="shared" si="63"/>
        <v>0.18625301136850894</v>
      </c>
      <c r="Q1391" s="121">
        <f t="shared" si="64"/>
        <v>0.12011853959286381</v>
      </c>
      <c r="R1391" s="121">
        <f t="shared" si="65"/>
        <v>1.1673019390278592</v>
      </c>
    </row>
    <row r="1392" spans="15:18">
      <c r="O1392" s="103">
        <v>0.13849999999998899</v>
      </c>
      <c r="P1392" s="103">
        <f t="shared" si="63"/>
        <v>0.18629092342930287</v>
      </c>
      <c r="Q1392" s="121">
        <f t="shared" si="64"/>
        <v>0.12011794837417791</v>
      </c>
      <c r="R1392" s="121">
        <f t="shared" si="65"/>
        <v>1.1672387045719663</v>
      </c>
    </row>
    <row r="1393" spans="15:18">
      <c r="O1393" s="103">
        <v>0.13859999999998901</v>
      </c>
      <c r="P1393" s="103">
        <f t="shared" si="63"/>
        <v>0.18632879387560872</v>
      </c>
      <c r="Q1393" s="121">
        <f t="shared" si="64"/>
        <v>0.12011736010420751</v>
      </c>
      <c r="R1393" s="121">
        <f t="shared" si="65"/>
        <v>1.1671755304591762</v>
      </c>
    </row>
    <row r="1394" spans="15:18">
      <c r="O1394" s="103">
        <v>0.138699999999989</v>
      </c>
      <c r="P1394" s="103">
        <f t="shared" si="63"/>
        <v>0.18636662273767773</v>
      </c>
      <c r="Q1394" s="121">
        <f t="shared" si="64"/>
        <v>0.12011677476824582</v>
      </c>
      <c r="R1394" s="121">
        <f t="shared" si="65"/>
        <v>1.1671124165895987</v>
      </c>
    </row>
    <row r="1395" spans="15:18">
      <c r="O1395" s="103">
        <v>0.13879999999998899</v>
      </c>
      <c r="P1395" s="103">
        <f t="shared" si="63"/>
        <v>0.18640441004575362</v>
      </c>
      <c r="Q1395" s="121">
        <f t="shared" si="64"/>
        <v>0.12011619235165942</v>
      </c>
      <c r="R1395" s="121">
        <f t="shared" si="65"/>
        <v>1.1670493628635805</v>
      </c>
    </row>
    <row r="1396" spans="15:18">
      <c r="O1396" s="103">
        <v>0.138899999999989</v>
      </c>
      <c r="P1396" s="103">
        <f t="shared" si="63"/>
        <v>0.18644215583007262</v>
      </c>
      <c r="Q1396" s="121">
        <f t="shared" si="64"/>
        <v>0.12011561283988788</v>
      </c>
      <c r="R1396" s="121">
        <f t="shared" si="65"/>
        <v>1.1669863691817037</v>
      </c>
    </row>
    <row r="1397" spans="15:18">
      <c r="O1397" s="103">
        <v>0.13899999999998899</v>
      </c>
      <c r="P1397" s="103">
        <f t="shared" si="63"/>
        <v>0.18647986012086223</v>
      </c>
      <c r="Q1397" s="121">
        <f t="shared" si="64"/>
        <v>0.12011503621844334</v>
      </c>
      <c r="R1397" s="121">
        <f t="shared" si="65"/>
        <v>1.1669234354447866</v>
      </c>
    </row>
    <row r="1398" spans="15:18">
      <c r="O1398" s="103">
        <v>0.13909999999998901</v>
      </c>
      <c r="P1398" s="103">
        <f t="shared" si="63"/>
        <v>0.18651752294834281</v>
      </c>
      <c r="Q1398" s="121">
        <f t="shared" si="64"/>
        <v>0.12011446247291026</v>
      </c>
      <c r="R1398" s="121">
        <f t="shared" si="65"/>
        <v>1.1668605615538823</v>
      </c>
    </row>
    <row r="1399" spans="15:18">
      <c r="O1399" s="103">
        <v>0.139199999999989</v>
      </c>
      <c r="P1399" s="103">
        <f t="shared" si="63"/>
        <v>0.18655514434272566</v>
      </c>
      <c r="Q1399" s="121">
        <f t="shared" si="64"/>
        <v>0.12011389158894495</v>
      </c>
      <c r="R1399" s="121">
        <f t="shared" si="65"/>
        <v>1.1667977474102771</v>
      </c>
    </row>
    <row r="1400" spans="15:18">
      <c r="O1400" s="103">
        <v>0.13929999999998899</v>
      </c>
      <c r="P1400" s="103">
        <f t="shared" si="63"/>
        <v>0.18659272433421384</v>
      </c>
      <c r="Q1400" s="121">
        <f t="shared" si="64"/>
        <v>0.12011332355227533</v>
      </c>
      <c r="R1400" s="121">
        <f t="shared" si="65"/>
        <v>1.1667349929154907</v>
      </c>
    </row>
    <row r="1401" spans="15:18">
      <c r="O1401" s="103">
        <v>0.139399999999989</v>
      </c>
      <c r="P1401" s="103">
        <f t="shared" si="63"/>
        <v>0.1866302629530025</v>
      </c>
      <c r="Q1401" s="121">
        <f t="shared" si="64"/>
        <v>0.1201127583487004</v>
      </c>
      <c r="R1401" s="121">
        <f t="shared" si="65"/>
        <v>1.1666722979712751</v>
      </c>
    </row>
    <row r="1402" spans="15:18">
      <c r="O1402" s="103">
        <v>0.13949999999998899</v>
      </c>
      <c r="P1402" s="103">
        <f t="shared" si="63"/>
        <v>0.18666776022927745</v>
      </c>
      <c r="Q1402" s="121">
        <f t="shared" si="64"/>
        <v>0.12011219596409003</v>
      </c>
      <c r="R1402" s="121">
        <f t="shared" si="65"/>
        <v>1.1666096624796145</v>
      </c>
    </row>
    <row r="1403" spans="15:18">
      <c r="O1403" s="103">
        <v>0.13959999999998901</v>
      </c>
      <c r="P1403" s="103">
        <f t="shared" si="63"/>
        <v>0.18670521619321631</v>
      </c>
      <c r="Q1403" s="121">
        <f t="shared" si="64"/>
        <v>0.12011163638438464</v>
      </c>
      <c r="R1403" s="121">
        <f t="shared" si="65"/>
        <v>1.1665470863427236</v>
      </c>
    </row>
    <row r="1404" spans="15:18">
      <c r="O1404" s="103">
        <v>0.139699999999989</v>
      </c>
      <c r="P1404" s="103">
        <f t="shared" si="63"/>
        <v>0.18674263087498788</v>
      </c>
      <c r="Q1404" s="121">
        <f t="shared" si="64"/>
        <v>0.12011107959559468</v>
      </c>
      <c r="R1404" s="121">
        <f t="shared" si="65"/>
        <v>1.1664845694630483</v>
      </c>
    </row>
    <row r="1405" spans="15:18">
      <c r="O1405" s="103">
        <v>0.13979999999998899</v>
      </c>
      <c r="P1405" s="103">
        <f t="shared" si="63"/>
        <v>0.18678000430475097</v>
      </c>
      <c r="Q1405" s="121">
        <f t="shared" si="64"/>
        <v>0.12011052558380039</v>
      </c>
      <c r="R1405" s="121">
        <f t="shared" si="65"/>
        <v>1.1664221117432638</v>
      </c>
    </row>
    <row r="1406" spans="15:18">
      <c r="O1406" s="103">
        <v>0.13989999999998901</v>
      </c>
      <c r="P1406" s="103">
        <f t="shared" si="63"/>
        <v>0.18681733651265639</v>
      </c>
      <c r="Q1406" s="121">
        <f t="shared" si="64"/>
        <v>0.12010997433515143</v>
      </c>
      <c r="R1406" s="121">
        <f t="shared" si="65"/>
        <v>1.1663597130862726</v>
      </c>
    </row>
    <row r="1407" spans="15:18">
      <c r="O1407" s="103">
        <v>0.13999999999998899</v>
      </c>
      <c r="P1407" s="103">
        <f t="shared" si="63"/>
        <v>0.18685462752884521</v>
      </c>
      <c r="Q1407" s="121">
        <f t="shared" si="64"/>
        <v>0.12010942583586659</v>
      </c>
      <c r="R1407" s="121">
        <f t="shared" si="65"/>
        <v>1.1662973733952082</v>
      </c>
    </row>
    <row r="1408" spans="15:18">
      <c r="O1408" s="103">
        <v>0.14009999999998901</v>
      </c>
      <c r="P1408" s="103">
        <f t="shared" si="63"/>
        <v>0.18689187738344923</v>
      </c>
      <c r="Q1408" s="121">
        <f t="shared" si="64"/>
        <v>0.12010888007223335</v>
      </c>
      <c r="R1408" s="121">
        <f t="shared" si="65"/>
        <v>1.1662350925734297</v>
      </c>
    </row>
    <row r="1409" spans="15:18">
      <c r="O1409" s="103">
        <v>0.140199999999989</v>
      </c>
      <c r="P1409" s="103">
        <f t="shared" si="63"/>
        <v>0.18692908610659081</v>
      </c>
      <c r="Q1409" s="121">
        <f t="shared" si="64"/>
        <v>0.1201083370306076</v>
      </c>
      <c r="R1409" s="121">
        <f t="shared" si="65"/>
        <v>1.1661728705245238</v>
      </c>
    </row>
    <row r="1410" spans="15:18">
      <c r="O1410" s="103">
        <v>0.14029999999998899</v>
      </c>
      <c r="P1410" s="103">
        <f t="shared" si="63"/>
        <v>0.18696625372838252</v>
      </c>
      <c r="Q1410" s="121">
        <f t="shared" si="64"/>
        <v>0.12010779669741324</v>
      </c>
      <c r="R1410" s="121">
        <f t="shared" si="65"/>
        <v>1.1661107071523027</v>
      </c>
    </row>
    <row r="1411" spans="15:18">
      <c r="O1411" s="103">
        <v>0.14039999999998901</v>
      </c>
      <c r="P1411" s="103">
        <f t="shared" si="63"/>
        <v>0.18700338027892691</v>
      </c>
      <c r="Q1411" s="121">
        <f t="shared" si="64"/>
        <v>0.12010725905914191</v>
      </c>
      <c r="R1411" s="121">
        <f t="shared" si="65"/>
        <v>1.1660486023608048</v>
      </c>
    </row>
    <row r="1412" spans="15:18">
      <c r="O1412" s="103">
        <v>0.14049999999998899</v>
      </c>
      <c r="P1412" s="103">
        <f t="shared" si="63"/>
        <v>0.18704046578831734</v>
      </c>
      <c r="Q1412" s="121">
        <f t="shared" si="64"/>
        <v>0.12010672410235267</v>
      </c>
      <c r="R1412" s="121">
        <f t="shared" si="65"/>
        <v>1.1659865560542924</v>
      </c>
    </row>
    <row r="1413" spans="15:18">
      <c r="O1413" s="103">
        <v>0.14059999999998901</v>
      </c>
      <c r="P1413" s="103">
        <f t="shared" si="63"/>
        <v>0.18707751028663691</v>
      </c>
      <c r="Q1413" s="121">
        <f t="shared" si="64"/>
        <v>0.12010619181367155</v>
      </c>
      <c r="R1413" s="121">
        <f t="shared" si="65"/>
        <v>1.1659245681372528</v>
      </c>
    </row>
    <row r="1414" spans="15:18">
      <c r="O1414" s="103">
        <v>0.140699999999989</v>
      </c>
      <c r="P1414" s="103">
        <f t="shared" si="63"/>
        <v>0.18711451380395824</v>
      </c>
      <c r="Q1414" s="121">
        <f t="shared" si="64"/>
        <v>0.12010566217979129</v>
      </c>
      <c r="R1414" s="121">
        <f t="shared" si="65"/>
        <v>1.1658626385143962</v>
      </c>
    </row>
    <row r="1415" spans="15:18">
      <c r="O1415" s="103">
        <v>0.14079999999998899</v>
      </c>
      <c r="P1415" s="103">
        <f t="shared" si="63"/>
        <v>0.18715147637034424</v>
      </c>
      <c r="Q1415" s="121">
        <f t="shared" si="64"/>
        <v>0.12010513518747104</v>
      </c>
      <c r="R1415" s="121">
        <f t="shared" si="65"/>
        <v>1.1658007670906554</v>
      </c>
    </row>
    <row r="1416" spans="15:18">
      <c r="O1416" s="103">
        <v>0.14089999999998901</v>
      </c>
      <c r="P1416" s="103">
        <f t="shared" si="63"/>
        <v>0.18718839801584736</v>
      </c>
      <c r="Q1416" s="121">
        <f t="shared" si="64"/>
        <v>0.12010461082353595</v>
      </c>
      <c r="R1416" s="121">
        <f t="shared" si="65"/>
        <v>1.1657389537711853</v>
      </c>
    </row>
    <row r="1417" spans="15:18">
      <c r="O1417" s="103">
        <v>0.140999999999989</v>
      </c>
      <c r="P1417" s="103">
        <f t="shared" ref="P1417:P1480" si="66">($O$3*NORMSDIST((1-Q1417)^-0.5*NORMSINV(O1417)+(Q1417/(1-Q1417))^0.5*NORMSINV(0.999))-O1417*$O$3)*R1417</f>
        <v>0.18722527877050937</v>
      </c>
      <c r="Q1417" s="121">
        <f t="shared" ref="Q1417:Q1480" si="67">0.12*(1-EXP(-50*O1417))/(1-EXP(-50))+0.24*(1-(1-EXP(-50*O1417))/(1-EXP(-50)))</f>
        <v>0.12010408907487691</v>
      </c>
      <c r="R1417" s="121">
        <f t="shared" ref="R1417:R1480" si="68">(1-1.5*(0.11852-0.05478*LN(O1417))^2)^(-1)*(1+($O$4-2.5)*(0.11852-0.05478*LN(O1417))^2)</f>
        <v>1.1656771984613628</v>
      </c>
    </row>
    <row r="1418" spans="15:18">
      <c r="O1418" s="103">
        <v>0.14109999999998901</v>
      </c>
      <c r="P1418" s="103">
        <f t="shared" si="66"/>
        <v>0.18726211866436138</v>
      </c>
      <c r="Q1418" s="121">
        <f t="shared" si="67"/>
        <v>0.12010356992845013</v>
      </c>
      <c r="R1418" s="121">
        <f t="shared" si="68"/>
        <v>1.1656155010667839</v>
      </c>
    </row>
    <row r="1419" spans="15:18">
      <c r="O1419" s="103">
        <v>0.141199999999989</v>
      </c>
      <c r="P1419" s="103">
        <f t="shared" si="66"/>
        <v>0.1872989177274243</v>
      </c>
      <c r="Q1419" s="121">
        <f t="shared" si="67"/>
        <v>0.12010305337127698</v>
      </c>
      <c r="R1419" s="121">
        <f t="shared" si="68"/>
        <v>1.1655538614932661</v>
      </c>
    </row>
    <row r="1420" spans="15:18">
      <c r="O1420" s="103">
        <v>0.14129999999998799</v>
      </c>
      <c r="P1420" s="103">
        <f t="shared" si="66"/>
        <v>0.18733567598970738</v>
      </c>
      <c r="Q1420" s="121">
        <f t="shared" si="67"/>
        <v>0.12010253939044348</v>
      </c>
      <c r="R1420" s="121">
        <f t="shared" si="68"/>
        <v>1.1654922796468468</v>
      </c>
    </row>
    <row r="1421" spans="15:18">
      <c r="O1421" s="103">
        <v>0.14139999999998901</v>
      </c>
      <c r="P1421" s="103">
        <f t="shared" si="66"/>
        <v>0.18737239348121065</v>
      </c>
      <c r="Q1421" s="121">
        <f t="shared" si="67"/>
        <v>0.12010202797310006</v>
      </c>
      <c r="R1421" s="121">
        <f t="shared" si="68"/>
        <v>1.1654307554337786</v>
      </c>
    </row>
    <row r="1422" spans="15:18">
      <c r="O1422" s="103">
        <v>0.141499999999988</v>
      </c>
      <c r="P1422" s="103">
        <f t="shared" si="66"/>
        <v>0.18740907023192047</v>
      </c>
      <c r="Q1422" s="121">
        <f t="shared" si="67"/>
        <v>0.1201015191064613</v>
      </c>
      <c r="R1422" s="121">
        <f t="shared" si="68"/>
        <v>1.1653692887605369</v>
      </c>
    </row>
    <row r="1423" spans="15:18">
      <c r="O1423" s="103">
        <v>0.14159999999998901</v>
      </c>
      <c r="P1423" s="103">
        <f t="shared" si="66"/>
        <v>0.18744570627181548</v>
      </c>
      <c r="Q1423" s="121">
        <f t="shared" si="67"/>
        <v>0.12010101277780548</v>
      </c>
      <c r="R1423" s="121">
        <f t="shared" si="68"/>
        <v>1.1653078795338103</v>
      </c>
    </row>
    <row r="1424" spans="15:18">
      <c r="O1424" s="103">
        <v>0.141699999999989</v>
      </c>
      <c r="P1424" s="103">
        <f t="shared" si="66"/>
        <v>0.18748230163085927</v>
      </c>
      <c r="Q1424" s="121">
        <f t="shared" si="67"/>
        <v>0.12010050897447436</v>
      </c>
      <c r="R1424" s="121">
        <f t="shared" si="68"/>
        <v>1.1652465276605071</v>
      </c>
    </row>
    <row r="1425" spans="15:18">
      <c r="O1425" s="103">
        <v>0.14179999999998799</v>
      </c>
      <c r="P1425" s="103">
        <f t="shared" si="66"/>
        <v>0.18751885633900625</v>
      </c>
      <c r="Q1425" s="121">
        <f t="shared" si="67"/>
        <v>0.12010000768387286</v>
      </c>
      <c r="R1425" s="121">
        <f t="shared" si="68"/>
        <v>1.1651852330477503</v>
      </c>
    </row>
    <row r="1426" spans="15:18">
      <c r="O1426" s="103">
        <v>0.14189999999998901</v>
      </c>
      <c r="P1426" s="103">
        <f t="shared" si="66"/>
        <v>0.18755537042620016</v>
      </c>
      <c r="Q1426" s="121">
        <f t="shared" si="67"/>
        <v>0.12009950889346864</v>
      </c>
      <c r="R1426" s="121">
        <f t="shared" si="68"/>
        <v>1.1651239956028769</v>
      </c>
    </row>
    <row r="1427" spans="15:18">
      <c r="O1427" s="103">
        <v>0.141999999999988</v>
      </c>
      <c r="P1427" s="103">
        <f t="shared" si="66"/>
        <v>0.18759184392237044</v>
      </c>
      <c r="Q1427" s="121">
        <f t="shared" si="67"/>
        <v>0.12009901259079196</v>
      </c>
      <c r="R1427" s="121">
        <f t="shared" si="68"/>
        <v>1.1650628152334428</v>
      </c>
    </row>
    <row r="1428" spans="15:18">
      <c r="O1428" s="103">
        <v>0.14209999999998901</v>
      </c>
      <c r="P1428" s="103">
        <f t="shared" si="66"/>
        <v>0.18762827685743769</v>
      </c>
      <c r="Q1428" s="121">
        <f t="shared" si="67"/>
        <v>0.12009851876343519</v>
      </c>
      <c r="R1428" s="121">
        <f t="shared" si="68"/>
        <v>1.1650016918472121</v>
      </c>
    </row>
    <row r="1429" spans="15:18">
      <c r="O1429" s="103">
        <v>0.142199999999988</v>
      </c>
      <c r="P1429" s="103">
        <f t="shared" si="66"/>
        <v>0.18766466926130829</v>
      </c>
      <c r="Q1429" s="121">
        <f t="shared" si="67"/>
        <v>0.12009802739905265</v>
      </c>
      <c r="R1429" s="121">
        <f t="shared" si="68"/>
        <v>1.1649406253521688</v>
      </c>
    </row>
    <row r="1430" spans="15:18">
      <c r="O1430" s="103">
        <v>0.14229999999998799</v>
      </c>
      <c r="P1430" s="103">
        <f t="shared" si="66"/>
        <v>0.18770102116387857</v>
      </c>
      <c r="Q1430" s="121">
        <f t="shared" si="67"/>
        <v>0.1200975384853602</v>
      </c>
      <c r="R1430" s="121">
        <f t="shared" si="68"/>
        <v>1.1648796156565042</v>
      </c>
    </row>
    <row r="1431" spans="15:18">
      <c r="O1431" s="103">
        <v>0.14239999999998801</v>
      </c>
      <c r="P1431" s="103">
        <f t="shared" si="66"/>
        <v>0.18773733259503189</v>
      </c>
      <c r="Q1431" s="121">
        <f t="shared" si="67"/>
        <v>0.12009705201013496</v>
      </c>
      <c r="R1431" s="121">
        <f t="shared" si="68"/>
        <v>1.1648186626686245</v>
      </c>
    </row>
    <row r="1432" spans="15:18">
      <c r="O1432" s="103">
        <v>0.142499999999988</v>
      </c>
      <c r="P1432" s="103">
        <f t="shared" si="66"/>
        <v>0.18777360358463965</v>
      </c>
      <c r="Q1432" s="121">
        <f t="shared" si="67"/>
        <v>0.12009656796121501</v>
      </c>
      <c r="R1432" s="121">
        <f t="shared" si="68"/>
        <v>1.1647577662971473</v>
      </c>
    </row>
    <row r="1433" spans="15:18">
      <c r="O1433" s="103">
        <v>0.14259999999998799</v>
      </c>
      <c r="P1433" s="103">
        <f t="shared" si="66"/>
        <v>0.18780983416256089</v>
      </c>
      <c r="Q1433" s="121">
        <f t="shared" si="67"/>
        <v>0.12009608632649912</v>
      </c>
      <c r="R1433" s="121">
        <f t="shared" si="68"/>
        <v>1.1646969264509004</v>
      </c>
    </row>
    <row r="1434" spans="15:18">
      <c r="O1434" s="103">
        <v>0.142699999999988</v>
      </c>
      <c r="P1434" s="103">
        <f t="shared" si="66"/>
        <v>0.18784602435864245</v>
      </c>
      <c r="Q1434" s="121">
        <f t="shared" si="67"/>
        <v>0.12009560709394641</v>
      </c>
      <c r="R1434" s="121">
        <f t="shared" si="68"/>
        <v>1.1646361430389223</v>
      </c>
    </row>
    <row r="1435" spans="15:18">
      <c r="O1435" s="103">
        <v>0.14279999999998799</v>
      </c>
      <c r="P1435" s="103">
        <f t="shared" si="66"/>
        <v>0.18788217420271891</v>
      </c>
      <c r="Q1435" s="121">
        <f t="shared" si="67"/>
        <v>0.12009513025157603</v>
      </c>
      <c r="R1435" s="121">
        <f t="shared" si="68"/>
        <v>1.1645754159704607</v>
      </c>
    </row>
    <row r="1436" spans="15:18">
      <c r="O1436" s="103">
        <v>0.14289999999998801</v>
      </c>
      <c r="P1436" s="103">
        <f t="shared" si="66"/>
        <v>0.18791828372461203</v>
      </c>
      <c r="Q1436" s="121">
        <f t="shared" si="67"/>
        <v>0.12009465578746689</v>
      </c>
      <c r="R1436" s="121">
        <f t="shared" si="68"/>
        <v>1.1645147451549729</v>
      </c>
    </row>
    <row r="1437" spans="15:18">
      <c r="O1437" s="103">
        <v>0.142999999999988</v>
      </c>
      <c r="P1437" s="103">
        <f t="shared" si="66"/>
        <v>0.18795435295413088</v>
      </c>
      <c r="Q1437" s="121">
        <f t="shared" si="67"/>
        <v>0.12009418368975736</v>
      </c>
      <c r="R1437" s="121">
        <f t="shared" si="68"/>
        <v>1.1644541305021241</v>
      </c>
    </row>
    <row r="1438" spans="15:18">
      <c r="O1438" s="103">
        <v>0.14309999999998799</v>
      </c>
      <c r="P1438" s="103">
        <f t="shared" si="66"/>
        <v>0.18799038192107195</v>
      </c>
      <c r="Q1438" s="121">
        <f t="shared" si="67"/>
        <v>0.120093713946645</v>
      </c>
      <c r="R1438" s="121">
        <f t="shared" si="68"/>
        <v>1.1643935719217868</v>
      </c>
    </row>
    <row r="1439" spans="15:18">
      <c r="O1439" s="103">
        <v>0.143199999999988</v>
      </c>
      <c r="P1439" s="103">
        <f t="shared" si="66"/>
        <v>0.18802637065521882</v>
      </c>
      <c r="Q1439" s="121">
        <f t="shared" si="67"/>
        <v>0.12009324654638617</v>
      </c>
      <c r="R1439" s="121">
        <f t="shared" si="68"/>
        <v>1.1643330693240421</v>
      </c>
    </row>
    <row r="1440" spans="15:18">
      <c r="O1440" s="103">
        <v>0.14329999999998799</v>
      </c>
      <c r="P1440" s="103">
        <f t="shared" si="66"/>
        <v>0.1880623191863422</v>
      </c>
      <c r="Q1440" s="121">
        <f t="shared" si="67"/>
        <v>0.12009278147729584</v>
      </c>
      <c r="R1440" s="121">
        <f t="shared" si="68"/>
        <v>1.164272622619176</v>
      </c>
    </row>
    <row r="1441" spans="15:18">
      <c r="O1441" s="103">
        <v>0.14339999999998801</v>
      </c>
      <c r="P1441" s="103">
        <f t="shared" si="66"/>
        <v>0.18809822754419964</v>
      </c>
      <c r="Q1441" s="121">
        <f t="shared" si="67"/>
        <v>0.12009231872774731</v>
      </c>
      <c r="R1441" s="121">
        <f t="shared" si="68"/>
        <v>1.1642122317176815</v>
      </c>
    </row>
    <row r="1442" spans="15:18">
      <c r="O1442" s="103">
        <v>0.143499999999988</v>
      </c>
      <c r="P1442" s="103">
        <f t="shared" si="66"/>
        <v>0.18813409575853557</v>
      </c>
      <c r="Q1442" s="121">
        <f t="shared" si="67"/>
        <v>0.12009185828617176</v>
      </c>
      <c r="R1442" s="121">
        <f t="shared" si="68"/>
        <v>1.1641518965302553</v>
      </c>
    </row>
    <row r="1443" spans="15:18">
      <c r="O1443" s="103">
        <v>0.14359999999998799</v>
      </c>
      <c r="P1443" s="103">
        <f t="shared" si="66"/>
        <v>0.18816992385908096</v>
      </c>
      <c r="Q1443" s="121">
        <f t="shared" si="67"/>
        <v>0.12009140014105814</v>
      </c>
      <c r="R1443" s="121">
        <f t="shared" si="68"/>
        <v>1.1640916169678013</v>
      </c>
    </row>
    <row r="1444" spans="15:18">
      <c r="O1444" s="103">
        <v>0.143699999999988</v>
      </c>
      <c r="P1444" s="103">
        <f t="shared" si="66"/>
        <v>0.18820571187555427</v>
      </c>
      <c r="Q1444" s="121">
        <f t="shared" si="67"/>
        <v>0.12009094428095282</v>
      </c>
      <c r="R1444" s="121">
        <f t="shared" si="68"/>
        <v>1.1640313929414248</v>
      </c>
    </row>
    <row r="1445" spans="15:18">
      <c r="O1445" s="103">
        <v>0.14379999999998799</v>
      </c>
      <c r="P1445" s="103">
        <f t="shared" si="66"/>
        <v>0.18824145983765914</v>
      </c>
      <c r="Q1445" s="121">
        <f t="shared" si="67"/>
        <v>0.12009049069445928</v>
      </c>
      <c r="R1445" s="121">
        <f t="shared" si="68"/>
        <v>1.1639712243624363</v>
      </c>
    </row>
    <row r="1446" spans="15:18">
      <c r="O1446" s="103">
        <v>0.14389999999998801</v>
      </c>
      <c r="P1446" s="103">
        <f t="shared" si="66"/>
        <v>0.18827716777508682</v>
      </c>
      <c r="Q1446" s="121">
        <f t="shared" si="67"/>
        <v>0.12009003937023778</v>
      </c>
      <c r="R1446" s="121">
        <f t="shared" si="68"/>
        <v>1.1639111111423484</v>
      </c>
    </row>
    <row r="1447" spans="15:18">
      <c r="O1447" s="103">
        <v>0.143999999999988</v>
      </c>
      <c r="P1447" s="103">
        <f t="shared" si="66"/>
        <v>0.18831283571751453</v>
      </c>
      <c r="Q1447" s="121">
        <f t="shared" si="67"/>
        <v>0.12008959029700526</v>
      </c>
      <c r="R1447" s="121">
        <f t="shared" si="68"/>
        <v>1.1638510531928756</v>
      </c>
    </row>
    <row r="1448" spans="15:18">
      <c r="O1448" s="103">
        <v>0.14409999999998799</v>
      </c>
      <c r="P1448" s="103">
        <f t="shared" si="66"/>
        <v>0.18834846369460576</v>
      </c>
      <c r="Q1448" s="121">
        <f t="shared" si="67"/>
        <v>0.1200891434635348</v>
      </c>
      <c r="R1448" s="121">
        <f t="shared" si="68"/>
        <v>1.163791050425935</v>
      </c>
    </row>
    <row r="1449" spans="15:18">
      <c r="O1449" s="103">
        <v>0.144199999999988</v>
      </c>
      <c r="P1449" s="103">
        <f t="shared" si="66"/>
        <v>0.18838405173601008</v>
      </c>
      <c r="Q1449" s="121">
        <f t="shared" si="67"/>
        <v>0.12008869885865558</v>
      </c>
      <c r="R1449" s="121">
        <f t="shared" si="68"/>
        <v>1.1637311027536441</v>
      </c>
    </row>
    <row r="1450" spans="15:18">
      <c r="O1450" s="103">
        <v>0.14429999999998799</v>
      </c>
      <c r="P1450" s="103">
        <f t="shared" si="66"/>
        <v>0.18841959987136309</v>
      </c>
      <c r="Q1450" s="121">
        <f t="shared" si="67"/>
        <v>0.12008825647125246</v>
      </c>
      <c r="R1450" s="121">
        <f t="shared" si="68"/>
        <v>1.1636712100883204</v>
      </c>
    </row>
    <row r="1451" spans="15:18">
      <c r="O1451" s="103">
        <v>0.14439999999998801</v>
      </c>
      <c r="P1451" s="103">
        <f t="shared" si="66"/>
        <v>0.18845510813028682</v>
      </c>
      <c r="Q1451" s="121">
        <f t="shared" si="67"/>
        <v>0.1200878162902657</v>
      </c>
      <c r="R1451" s="121">
        <f t="shared" si="68"/>
        <v>1.1636113723424824</v>
      </c>
    </row>
    <row r="1452" spans="15:18">
      <c r="O1452" s="103">
        <v>0.144499999999988</v>
      </c>
      <c r="P1452" s="103">
        <f t="shared" si="66"/>
        <v>0.18849057654238882</v>
      </c>
      <c r="Q1452" s="121">
        <f t="shared" si="67"/>
        <v>0.12008737830469078</v>
      </c>
      <c r="R1452" s="121">
        <f t="shared" si="68"/>
        <v>1.1635515894288462</v>
      </c>
    </row>
    <row r="1453" spans="15:18">
      <c r="O1453" s="103">
        <v>0.14459999999998799</v>
      </c>
      <c r="P1453" s="103">
        <f t="shared" si="66"/>
        <v>0.18852600513726256</v>
      </c>
      <c r="Q1453" s="121">
        <f t="shared" si="67"/>
        <v>0.12008694250357803</v>
      </c>
      <c r="R1453" s="121">
        <f t="shared" si="68"/>
        <v>1.1634918612603284</v>
      </c>
    </row>
    <row r="1454" spans="15:18">
      <c r="O1454" s="103">
        <v>0.144699999999988</v>
      </c>
      <c r="P1454" s="103">
        <f t="shared" si="66"/>
        <v>0.18856139394448704</v>
      </c>
      <c r="Q1454" s="121">
        <f t="shared" si="67"/>
        <v>0.12008650887603239</v>
      </c>
      <c r="R1454" s="121">
        <f t="shared" si="68"/>
        <v>1.163432187750042</v>
      </c>
    </row>
    <row r="1455" spans="15:18">
      <c r="O1455" s="103">
        <v>0.14479999999998799</v>
      </c>
      <c r="P1455" s="103">
        <f t="shared" si="66"/>
        <v>0.18859674299362728</v>
      </c>
      <c r="Q1455" s="121">
        <f t="shared" si="67"/>
        <v>0.12008607741121316</v>
      </c>
      <c r="R1455" s="121">
        <f t="shared" si="68"/>
        <v>1.1633725688112986</v>
      </c>
    </row>
    <row r="1456" spans="15:18">
      <c r="O1456" s="103">
        <v>0.14489999999998801</v>
      </c>
      <c r="P1456" s="103">
        <f t="shared" si="66"/>
        <v>0.18863205231423344</v>
      </c>
      <c r="Q1456" s="121">
        <f t="shared" si="67"/>
        <v>0.12008564809833369</v>
      </c>
      <c r="R1456" s="121">
        <f t="shared" si="68"/>
        <v>1.1633130043576059</v>
      </c>
    </row>
    <row r="1457" spans="15:18">
      <c r="O1457" s="103">
        <v>0.144999999999988</v>
      </c>
      <c r="P1457" s="103">
        <f t="shared" si="66"/>
        <v>0.18866732193584118</v>
      </c>
      <c r="Q1457" s="121">
        <f t="shared" si="67"/>
        <v>0.12008522092666116</v>
      </c>
      <c r="R1457" s="121">
        <f t="shared" si="68"/>
        <v>1.1632534943026687</v>
      </c>
    </row>
    <row r="1458" spans="15:18">
      <c r="O1458" s="103">
        <v>0.14509999999998799</v>
      </c>
      <c r="P1458" s="103">
        <f t="shared" si="66"/>
        <v>0.18870255188797175</v>
      </c>
      <c r="Q1458" s="121">
        <f t="shared" si="67"/>
        <v>0.12008479588551621</v>
      </c>
      <c r="R1458" s="121">
        <f t="shared" si="68"/>
        <v>1.1631940385603865</v>
      </c>
    </row>
    <row r="1459" spans="15:18">
      <c r="O1459" s="103">
        <v>0.14519999999998801</v>
      </c>
      <c r="P1459" s="103">
        <f t="shared" si="66"/>
        <v>0.18873774220013148</v>
      </c>
      <c r="Q1459" s="121">
        <f t="shared" si="67"/>
        <v>0.12008437296427282</v>
      </c>
      <c r="R1459" s="121">
        <f t="shared" si="68"/>
        <v>1.163134637044855</v>
      </c>
    </row>
    <row r="1460" spans="15:18">
      <c r="O1460" s="103">
        <v>0.14529999999998799</v>
      </c>
      <c r="P1460" s="103">
        <f t="shared" si="66"/>
        <v>0.18877289290181209</v>
      </c>
      <c r="Q1460" s="121">
        <f t="shared" si="67"/>
        <v>0.12008395215235794</v>
      </c>
      <c r="R1460" s="121">
        <f t="shared" si="68"/>
        <v>1.1630752896703633</v>
      </c>
    </row>
    <row r="1461" spans="15:18">
      <c r="O1461" s="103">
        <v>0.14539999999998801</v>
      </c>
      <c r="P1461" s="103">
        <f t="shared" si="66"/>
        <v>0.18880800402249021</v>
      </c>
      <c r="Q1461" s="121">
        <f t="shared" si="67"/>
        <v>0.12008353343925124</v>
      </c>
      <c r="R1461" s="121">
        <f t="shared" si="68"/>
        <v>1.1630159963513962</v>
      </c>
    </row>
    <row r="1462" spans="15:18">
      <c r="O1462" s="103">
        <v>0.145499999999988</v>
      </c>
      <c r="P1462" s="103">
        <f t="shared" si="66"/>
        <v>0.18884307559162733</v>
      </c>
      <c r="Q1462" s="121">
        <f t="shared" si="67"/>
        <v>0.12008311681448487</v>
      </c>
      <c r="R1462" s="121">
        <f t="shared" si="68"/>
        <v>1.1629567570026298</v>
      </c>
    </row>
    <row r="1463" spans="15:18">
      <c r="O1463" s="103">
        <v>0.14559999999998799</v>
      </c>
      <c r="P1463" s="103">
        <f t="shared" si="66"/>
        <v>0.18887810763867033</v>
      </c>
      <c r="Q1463" s="121">
        <f t="shared" si="67"/>
        <v>0.12008270226764318</v>
      </c>
      <c r="R1463" s="121">
        <f t="shared" si="68"/>
        <v>1.1628975715389347</v>
      </c>
    </row>
    <row r="1464" spans="15:18">
      <c r="O1464" s="103">
        <v>0.14569999999998801</v>
      </c>
      <c r="P1464" s="103">
        <f t="shared" si="66"/>
        <v>0.18891310019305055</v>
      </c>
      <c r="Q1464" s="121">
        <f t="shared" si="67"/>
        <v>0.1200822897883625</v>
      </c>
      <c r="R1464" s="121">
        <f t="shared" si="68"/>
        <v>1.1628384398753728</v>
      </c>
    </row>
    <row r="1465" spans="15:18">
      <c r="O1465" s="103">
        <v>0.14579999999998799</v>
      </c>
      <c r="P1465" s="103">
        <f t="shared" si="66"/>
        <v>0.18894805328418407</v>
      </c>
      <c r="Q1465" s="121">
        <f t="shared" si="67"/>
        <v>0.12008187936633082</v>
      </c>
      <c r="R1465" s="121">
        <f t="shared" si="68"/>
        <v>1.1627793619271984</v>
      </c>
    </row>
    <row r="1466" spans="15:18">
      <c r="O1466" s="103">
        <v>0.14589999999998801</v>
      </c>
      <c r="P1466" s="103">
        <f t="shared" si="66"/>
        <v>0.18898296694147199</v>
      </c>
      <c r="Q1466" s="121">
        <f t="shared" si="67"/>
        <v>0.12008147099128755</v>
      </c>
      <c r="R1466" s="121">
        <f t="shared" si="68"/>
        <v>1.1627203376098567</v>
      </c>
    </row>
    <row r="1467" spans="15:18">
      <c r="O1467" s="103">
        <v>0.145999999999988</v>
      </c>
      <c r="P1467" s="103">
        <f t="shared" si="66"/>
        <v>0.18901784119429973</v>
      </c>
      <c r="Q1467" s="121">
        <f t="shared" si="67"/>
        <v>0.1200810646530233</v>
      </c>
      <c r="R1467" s="121">
        <f t="shared" si="68"/>
        <v>1.1626613668389831</v>
      </c>
    </row>
    <row r="1468" spans="15:18">
      <c r="O1468" s="103">
        <v>0.14609999999998799</v>
      </c>
      <c r="P1468" s="103">
        <f t="shared" si="66"/>
        <v>0.1890526760720371</v>
      </c>
      <c r="Q1468" s="121">
        <f t="shared" si="67"/>
        <v>0.12008066034137962</v>
      </c>
      <c r="R1468" s="121">
        <f t="shared" si="68"/>
        <v>1.1626024495304033</v>
      </c>
    </row>
    <row r="1469" spans="15:18">
      <c r="O1469" s="103">
        <v>0.14619999999998801</v>
      </c>
      <c r="P1469" s="103">
        <f t="shared" si="66"/>
        <v>0.18908747160403885</v>
      </c>
      <c r="Q1469" s="121">
        <f t="shared" si="67"/>
        <v>0.12008025804624865</v>
      </c>
      <c r="R1469" s="121">
        <f t="shared" si="68"/>
        <v>1.1625435856001332</v>
      </c>
    </row>
    <row r="1470" spans="15:18">
      <c r="O1470" s="103">
        <v>0.146299999999988</v>
      </c>
      <c r="P1470" s="103">
        <f t="shared" si="66"/>
        <v>0.18912222781964352</v>
      </c>
      <c r="Q1470" s="121">
        <f t="shared" si="67"/>
        <v>0.12007985775757304</v>
      </c>
      <c r="R1470" s="121">
        <f t="shared" si="68"/>
        <v>1.1624847749643763</v>
      </c>
    </row>
    <row r="1471" spans="15:18">
      <c r="O1471" s="103">
        <v>0.14639999999998801</v>
      </c>
      <c r="P1471" s="103">
        <f t="shared" si="66"/>
        <v>0.18915694474817418</v>
      </c>
      <c r="Q1471" s="121">
        <f t="shared" si="67"/>
        <v>0.12007945946534551</v>
      </c>
      <c r="R1471" s="121">
        <f t="shared" si="68"/>
        <v>1.1624260175395251</v>
      </c>
    </row>
    <row r="1472" spans="15:18">
      <c r="O1472" s="103">
        <v>0.146499999999988</v>
      </c>
      <c r="P1472" s="103">
        <f t="shared" si="66"/>
        <v>0.18919162241893836</v>
      </c>
      <c r="Q1472" s="121">
        <f t="shared" si="67"/>
        <v>0.12007906315960877</v>
      </c>
      <c r="R1472" s="121">
        <f t="shared" si="68"/>
        <v>1.1623673132421604</v>
      </c>
    </row>
    <row r="1473" spans="15:18">
      <c r="O1473" s="103">
        <v>0.14659999999998799</v>
      </c>
      <c r="P1473" s="103">
        <f t="shared" si="66"/>
        <v>0.1892262608612266</v>
      </c>
      <c r="Q1473" s="121">
        <f t="shared" si="67"/>
        <v>0.12007866883045513</v>
      </c>
      <c r="R1473" s="121">
        <f t="shared" si="68"/>
        <v>1.1623086619890488</v>
      </c>
    </row>
    <row r="1474" spans="15:18">
      <c r="O1474" s="103">
        <v>0.14669999999998801</v>
      </c>
      <c r="P1474" s="103">
        <f t="shared" si="66"/>
        <v>0.18926086010431575</v>
      </c>
      <c r="Q1474" s="121">
        <f t="shared" si="67"/>
        <v>0.12007827646802634</v>
      </c>
      <c r="R1474" s="121">
        <f t="shared" si="68"/>
        <v>1.162250063697146</v>
      </c>
    </row>
    <row r="1475" spans="15:18">
      <c r="O1475" s="103">
        <v>0.146799999999988</v>
      </c>
      <c r="P1475" s="103">
        <f t="shared" si="66"/>
        <v>0.18929542017746323</v>
      </c>
      <c r="Q1475" s="121">
        <f t="shared" si="67"/>
        <v>0.12007788606251335</v>
      </c>
      <c r="R1475" s="121">
        <f t="shared" si="68"/>
        <v>1.1621915182835911</v>
      </c>
    </row>
    <row r="1476" spans="15:18">
      <c r="O1476" s="103">
        <v>0.14689999999998801</v>
      </c>
      <c r="P1476" s="103">
        <f t="shared" si="66"/>
        <v>0.1893299411099133</v>
      </c>
      <c r="Q1476" s="121">
        <f t="shared" si="67"/>
        <v>0.12007749760415595</v>
      </c>
      <c r="R1476" s="121">
        <f t="shared" si="68"/>
        <v>1.1621330256657108</v>
      </c>
    </row>
    <row r="1477" spans="15:18">
      <c r="O1477" s="103">
        <v>0.146999999999988</v>
      </c>
      <c r="P1477" s="103">
        <f t="shared" si="66"/>
        <v>0.1893644229308929</v>
      </c>
      <c r="Q1477" s="121">
        <f t="shared" si="67"/>
        <v>0.1200771110832427</v>
      </c>
      <c r="R1477" s="121">
        <f t="shared" si="68"/>
        <v>1.1620745857610164</v>
      </c>
    </row>
    <row r="1478" spans="15:18">
      <c r="O1478" s="103">
        <v>0.14709999999998799</v>
      </c>
      <c r="P1478" s="103">
        <f t="shared" si="66"/>
        <v>0.18939886566961286</v>
      </c>
      <c r="Q1478" s="121">
        <f t="shared" si="67"/>
        <v>0.12007672649011057</v>
      </c>
      <c r="R1478" s="121">
        <f t="shared" si="68"/>
        <v>1.1620161984872033</v>
      </c>
    </row>
    <row r="1479" spans="15:18">
      <c r="O1479" s="103">
        <v>0.14719999999998801</v>
      </c>
      <c r="P1479" s="103">
        <f t="shared" si="66"/>
        <v>0.18943326935526666</v>
      </c>
      <c r="Q1479" s="121">
        <f t="shared" si="67"/>
        <v>0.12007634381514466</v>
      </c>
      <c r="R1479" s="121">
        <f t="shared" si="68"/>
        <v>1.1619578637621513</v>
      </c>
    </row>
    <row r="1480" spans="15:18">
      <c r="O1480" s="103">
        <v>0.147299999999988</v>
      </c>
      <c r="P1480" s="103">
        <f t="shared" si="66"/>
        <v>0.1894676340170342</v>
      </c>
      <c r="Q1480" s="121">
        <f t="shared" si="67"/>
        <v>0.12007596304877813</v>
      </c>
      <c r="R1480" s="121">
        <f t="shared" si="68"/>
        <v>1.1618995815039233</v>
      </c>
    </row>
    <row r="1481" spans="15:18">
      <c r="O1481" s="103">
        <v>0.14739999999998801</v>
      </c>
      <c r="P1481" s="103">
        <f t="shared" ref="P1481:P1544" si="69">($O$3*NORMSDIST((1-Q1481)^-0.5*NORMSINV(O1481)+(Q1481/(1-Q1481))^0.5*NORMSINV(0.999))-O1481*$O$3)*R1481</f>
        <v>0.18950195968407479</v>
      </c>
      <c r="Q1481" s="121">
        <f t="shared" ref="Q1481:Q1544" si="70">0.12*(1-EXP(-50*O1481))/(1-EXP(-50))+0.24*(1-(1-EXP(-50*O1481))/(1-EXP(-50)))</f>
        <v>0.12007558418149175</v>
      </c>
      <c r="R1481" s="121">
        <f t="shared" ref="R1481:R1544" si="71">(1-1.5*(0.11852-0.05478*LN(O1481))^2)^(-1)*(1+($O$4-2.5)*(0.11852-0.05478*LN(O1481))^2)</f>
        <v>1.1618413516307662</v>
      </c>
    </row>
    <row r="1482" spans="15:18">
      <c r="O1482" s="103">
        <v>0.147499999999988</v>
      </c>
      <c r="P1482" s="103">
        <f t="shared" si="69"/>
        <v>0.18953624638553562</v>
      </c>
      <c r="Q1482" s="121">
        <f t="shared" si="70"/>
        <v>0.12007520720381386</v>
      </c>
      <c r="R1482" s="121">
        <f t="shared" si="71"/>
        <v>1.1617831740611075</v>
      </c>
    </row>
    <row r="1483" spans="15:18">
      <c r="O1483" s="103">
        <v>0.14759999999998799</v>
      </c>
      <c r="P1483" s="103">
        <f t="shared" si="69"/>
        <v>0.18957049415054214</v>
      </c>
      <c r="Q1483" s="121">
        <f t="shared" si="70"/>
        <v>0.12007483210631996</v>
      </c>
      <c r="R1483" s="121">
        <f t="shared" si="71"/>
        <v>1.1617250487135578</v>
      </c>
    </row>
    <row r="1484" spans="15:18">
      <c r="O1484" s="103">
        <v>0.14769999999998801</v>
      </c>
      <c r="P1484" s="103">
        <f t="shared" si="69"/>
        <v>0.18960470300820709</v>
      </c>
      <c r="Q1484" s="121">
        <f t="shared" si="70"/>
        <v>0.12007445887963265</v>
      </c>
      <c r="R1484" s="121">
        <f t="shared" si="71"/>
        <v>1.1616669755069093</v>
      </c>
    </row>
    <row r="1485" spans="15:18">
      <c r="O1485" s="103">
        <v>0.147799999999988</v>
      </c>
      <c r="P1485" s="103">
        <f t="shared" si="69"/>
        <v>0.18963887298762594</v>
      </c>
      <c r="Q1485" s="121">
        <f t="shared" si="70"/>
        <v>0.12007408751442118</v>
      </c>
      <c r="R1485" s="121">
        <f t="shared" si="71"/>
        <v>1.1616089543601342</v>
      </c>
    </row>
    <row r="1486" spans="15:18">
      <c r="O1486" s="103">
        <v>0.14789999999998801</v>
      </c>
      <c r="P1486" s="103">
        <f t="shared" si="69"/>
        <v>0.18967300411787549</v>
      </c>
      <c r="Q1486" s="121">
        <f t="shared" si="70"/>
        <v>0.12007371800140146</v>
      </c>
      <c r="R1486" s="121">
        <f t="shared" si="71"/>
        <v>1.1615509851923855</v>
      </c>
    </row>
    <row r="1487" spans="15:18">
      <c r="O1487" s="103">
        <v>0.147999999999988</v>
      </c>
      <c r="P1487" s="103">
        <f t="shared" si="69"/>
        <v>0.18970709642801761</v>
      </c>
      <c r="Q1487" s="121">
        <f t="shared" si="70"/>
        <v>0.12007335033133558</v>
      </c>
      <c r="R1487" s="121">
        <f t="shared" si="71"/>
        <v>1.1614930679229958</v>
      </c>
    </row>
    <row r="1488" spans="15:18">
      <c r="O1488" s="103">
        <v>0.14809999999998799</v>
      </c>
      <c r="P1488" s="103">
        <f t="shared" si="69"/>
        <v>0.18974114994709543</v>
      </c>
      <c r="Q1488" s="121">
        <f t="shared" si="70"/>
        <v>0.12007298449503183</v>
      </c>
      <c r="R1488" s="121">
        <f t="shared" si="71"/>
        <v>1.1614352024714765</v>
      </c>
    </row>
    <row r="1489" spans="15:18">
      <c r="O1489" s="103">
        <v>0.14819999999998801</v>
      </c>
      <c r="P1489" s="103">
        <f t="shared" si="69"/>
        <v>0.18977516470413572</v>
      </c>
      <c r="Q1489" s="121">
        <f t="shared" si="70"/>
        <v>0.12007262048334423</v>
      </c>
      <c r="R1489" s="121">
        <f t="shared" si="71"/>
        <v>1.1613773887575187</v>
      </c>
    </row>
    <row r="1490" spans="15:18">
      <c r="O1490" s="103">
        <v>0.148299999999988</v>
      </c>
      <c r="P1490" s="103">
        <f t="shared" si="69"/>
        <v>0.18980914072814858</v>
      </c>
      <c r="Q1490" s="121">
        <f t="shared" si="70"/>
        <v>0.12007225828717252</v>
      </c>
      <c r="R1490" s="121">
        <f t="shared" si="71"/>
        <v>1.1613196267009909</v>
      </c>
    </row>
    <row r="1491" spans="15:18">
      <c r="O1491" s="103">
        <v>0.14839999999998801</v>
      </c>
      <c r="P1491" s="103">
        <f t="shared" si="69"/>
        <v>0.18984307804812794</v>
      </c>
      <c r="Q1491" s="121">
        <f t="shared" si="70"/>
        <v>0.12007189789746174</v>
      </c>
      <c r="R1491" s="121">
        <f t="shared" si="71"/>
        <v>1.1612619162219397</v>
      </c>
    </row>
    <row r="1492" spans="15:18">
      <c r="O1492" s="103">
        <v>0.148499999999988</v>
      </c>
      <c r="P1492" s="103">
        <f t="shared" si="69"/>
        <v>0.18987697669304557</v>
      </c>
      <c r="Q1492" s="121">
        <f t="shared" si="70"/>
        <v>0.12007153930520216</v>
      </c>
      <c r="R1492" s="121">
        <f t="shared" si="71"/>
        <v>1.1612042572405892</v>
      </c>
    </row>
    <row r="1493" spans="15:18">
      <c r="O1493" s="103">
        <v>0.14859999999998799</v>
      </c>
      <c r="P1493" s="103">
        <f t="shared" si="69"/>
        <v>0.18991083669186146</v>
      </c>
      <c r="Q1493" s="121">
        <f t="shared" si="70"/>
        <v>0.12007118250142892</v>
      </c>
      <c r="R1493" s="121">
        <f t="shared" si="71"/>
        <v>1.161146649677339</v>
      </c>
    </row>
    <row r="1494" spans="15:18">
      <c r="O1494" s="103">
        <v>0.14869999999998801</v>
      </c>
      <c r="P1494" s="103">
        <f t="shared" si="69"/>
        <v>0.18994465807351762</v>
      </c>
      <c r="Q1494" s="121">
        <f t="shared" si="70"/>
        <v>0.12007082747722193</v>
      </c>
      <c r="R1494" s="121">
        <f t="shared" si="71"/>
        <v>1.161089093452766</v>
      </c>
    </row>
    <row r="1495" spans="15:18">
      <c r="O1495" s="103">
        <v>0.148799999999988</v>
      </c>
      <c r="P1495" s="103">
        <f t="shared" si="69"/>
        <v>0.18997844086693305</v>
      </c>
      <c r="Q1495" s="121">
        <f t="shared" si="70"/>
        <v>0.12007047422370555</v>
      </c>
      <c r="R1495" s="121">
        <f t="shared" si="71"/>
        <v>1.1610315884876221</v>
      </c>
    </row>
    <row r="1496" spans="15:18">
      <c r="O1496" s="103">
        <v>0.14889999999998799</v>
      </c>
      <c r="P1496" s="103">
        <f t="shared" si="69"/>
        <v>0.19001218510101739</v>
      </c>
      <c r="Q1496" s="121">
        <f t="shared" si="70"/>
        <v>0.12007012273204844</v>
      </c>
      <c r="R1496" s="121">
        <f t="shared" si="71"/>
        <v>1.1609741347028355</v>
      </c>
    </row>
    <row r="1497" spans="15:18">
      <c r="O1497" s="103">
        <v>0.148999999999988</v>
      </c>
      <c r="P1497" s="103">
        <f t="shared" si="69"/>
        <v>0.19004589080465428</v>
      </c>
      <c r="Q1497" s="121">
        <f t="shared" si="70"/>
        <v>0.12006977299346329</v>
      </c>
      <c r="R1497" s="121">
        <f t="shared" si="71"/>
        <v>1.1609167320195071</v>
      </c>
    </row>
    <row r="1498" spans="15:18">
      <c r="O1498" s="103">
        <v>0.14909999999998799</v>
      </c>
      <c r="P1498" s="103">
        <f t="shared" si="69"/>
        <v>0.19007955800671764</v>
      </c>
      <c r="Q1498" s="121">
        <f t="shared" si="70"/>
        <v>0.12006942499920659</v>
      </c>
      <c r="R1498" s="121">
        <f t="shared" si="71"/>
        <v>1.1608593803589138</v>
      </c>
    </row>
    <row r="1499" spans="15:18">
      <c r="O1499" s="103">
        <v>0.14919999999998801</v>
      </c>
      <c r="P1499" s="103">
        <f t="shared" si="69"/>
        <v>0.19011318673605704</v>
      </c>
      <c r="Q1499" s="121">
        <f t="shared" si="70"/>
        <v>0.1200690787405785</v>
      </c>
      <c r="R1499" s="121">
        <f t="shared" si="71"/>
        <v>1.1608020796425049</v>
      </c>
    </row>
    <row r="1500" spans="15:18">
      <c r="O1500" s="103">
        <v>0.149299999999988</v>
      </c>
      <c r="P1500" s="103">
        <f t="shared" si="69"/>
        <v>0.19014677702150873</v>
      </c>
      <c r="Q1500" s="121">
        <f t="shared" si="70"/>
        <v>0.12006873420892253</v>
      </c>
      <c r="R1500" s="121">
        <f t="shared" si="71"/>
        <v>1.160744829791903</v>
      </c>
    </row>
    <row r="1501" spans="15:18">
      <c r="O1501" s="103">
        <v>0.14939999999998799</v>
      </c>
      <c r="P1501" s="103">
        <f t="shared" si="69"/>
        <v>0.19018032889188916</v>
      </c>
      <c r="Q1501" s="121">
        <f t="shared" si="70"/>
        <v>0.12006839139562535</v>
      </c>
      <c r="R1501" s="121">
        <f t="shared" si="71"/>
        <v>1.1606876307289049</v>
      </c>
    </row>
    <row r="1502" spans="15:18">
      <c r="O1502" s="103">
        <v>0.149499999999988</v>
      </c>
      <c r="P1502" s="103">
        <f t="shared" si="69"/>
        <v>0.19021384237599692</v>
      </c>
      <c r="Q1502" s="121">
        <f t="shared" si="70"/>
        <v>0.12006805029211663</v>
      </c>
      <c r="R1502" s="121">
        <f t="shared" si="71"/>
        <v>1.1606304823754767</v>
      </c>
    </row>
    <row r="1503" spans="15:18">
      <c r="O1503" s="103">
        <v>0.14959999999998799</v>
      </c>
      <c r="P1503" s="103">
        <f t="shared" si="69"/>
        <v>0.19024731750261256</v>
      </c>
      <c r="Q1503" s="121">
        <f t="shared" si="70"/>
        <v>0.12006771088986876</v>
      </c>
      <c r="R1503" s="121">
        <f t="shared" si="71"/>
        <v>1.1605733846537591</v>
      </c>
    </row>
    <row r="1504" spans="15:18">
      <c r="O1504" s="103">
        <v>0.14969999999998801</v>
      </c>
      <c r="P1504" s="103">
        <f t="shared" si="69"/>
        <v>0.19028075430049882</v>
      </c>
      <c r="Q1504" s="121">
        <f t="shared" si="70"/>
        <v>0.12006737318039666</v>
      </c>
      <c r="R1504" s="121">
        <f t="shared" si="71"/>
        <v>1.1605163374860621</v>
      </c>
    </row>
    <row r="1505" spans="15:18">
      <c r="O1505" s="103">
        <v>0.149799999999988</v>
      </c>
      <c r="P1505" s="103">
        <f t="shared" si="69"/>
        <v>0.19031415279839967</v>
      </c>
      <c r="Q1505" s="121">
        <f t="shared" si="70"/>
        <v>0.12006703715525757</v>
      </c>
      <c r="R1505" s="121">
        <f t="shared" si="71"/>
        <v>1.1604593407948671</v>
      </c>
    </row>
    <row r="1506" spans="15:18">
      <c r="O1506" s="103">
        <v>0.14989999999998799</v>
      </c>
      <c r="P1506" s="103">
        <f t="shared" si="69"/>
        <v>0.19034751302504449</v>
      </c>
      <c r="Q1506" s="121">
        <f t="shared" si="70"/>
        <v>0.12006670280605086</v>
      </c>
      <c r="R1506" s="121">
        <f t="shared" si="71"/>
        <v>1.1604023945028252</v>
      </c>
    </row>
    <row r="1507" spans="15:18">
      <c r="O1507" s="103">
        <v>0.149999999999988</v>
      </c>
      <c r="P1507" s="103">
        <f t="shared" si="69"/>
        <v>0.19038083500913719</v>
      </c>
      <c r="Q1507" s="121">
        <f t="shared" si="70"/>
        <v>0.12006637012441776</v>
      </c>
      <c r="R1507" s="121">
        <f t="shared" si="71"/>
        <v>1.1603454985327577</v>
      </c>
    </row>
    <row r="1508" spans="15:18">
      <c r="O1508" s="103">
        <v>0.15009999999998799</v>
      </c>
      <c r="P1508" s="103">
        <f t="shared" si="69"/>
        <v>0.19041411877937112</v>
      </c>
      <c r="Q1508" s="121">
        <f t="shared" si="70"/>
        <v>0.12006603910204125</v>
      </c>
      <c r="R1508" s="121">
        <f t="shared" si="71"/>
        <v>1.160288652807655</v>
      </c>
    </row>
    <row r="1509" spans="15:18">
      <c r="O1509" s="103">
        <v>0.15019999999998801</v>
      </c>
      <c r="P1509" s="103">
        <f t="shared" si="69"/>
        <v>0.19044736436441612</v>
      </c>
      <c r="Q1509" s="121">
        <f t="shared" si="70"/>
        <v>0.12006570973064573</v>
      </c>
      <c r="R1509" s="121">
        <f t="shared" si="71"/>
        <v>1.1602318572506758</v>
      </c>
    </row>
    <row r="1510" spans="15:18">
      <c r="O1510" s="103">
        <v>0.150299999999988</v>
      </c>
      <c r="P1510" s="103">
        <f t="shared" si="69"/>
        <v>0.19048057179292599</v>
      </c>
      <c r="Q1510" s="121">
        <f t="shared" si="70"/>
        <v>0.12006538200199689</v>
      </c>
      <c r="R1510" s="121">
        <f t="shared" si="71"/>
        <v>1.160175111785148</v>
      </c>
    </row>
    <row r="1511" spans="15:18">
      <c r="O1511" s="103">
        <v>0.15039999999998699</v>
      </c>
      <c r="P1511" s="103">
        <f t="shared" si="69"/>
        <v>0.19051374109353364</v>
      </c>
      <c r="Q1511" s="121">
        <f t="shared" si="70"/>
        <v>0.12006505590790151</v>
      </c>
      <c r="R1511" s="121">
        <f t="shared" si="71"/>
        <v>1.1601184163345664</v>
      </c>
    </row>
    <row r="1512" spans="15:18">
      <c r="O1512" s="103">
        <v>0.150499999999988</v>
      </c>
      <c r="P1512" s="103">
        <f t="shared" si="69"/>
        <v>0.19054687229485939</v>
      </c>
      <c r="Q1512" s="121">
        <f t="shared" si="70"/>
        <v>0.12006473144020721</v>
      </c>
      <c r="R1512" s="121">
        <f t="shared" si="71"/>
        <v>1.1600617708225927</v>
      </c>
    </row>
    <row r="1513" spans="15:18">
      <c r="O1513" s="103">
        <v>0.15059999999998699</v>
      </c>
      <c r="P1513" s="103">
        <f t="shared" si="69"/>
        <v>0.19057996542549469</v>
      </c>
      <c r="Q1513" s="121">
        <f t="shared" si="70"/>
        <v>0.12006440859080228</v>
      </c>
      <c r="R1513" s="121">
        <f t="shared" si="71"/>
        <v>1.1600051751730578</v>
      </c>
    </row>
    <row r="1514" spans="15:18">
      <c r="O1514" s="103">
        <v>0.15069999999998801</v>
      </c>
      <c r="P1514" s="103">
        <f t="shared" si="69"/>
        <v>0.19061302051402487</v>
      </c>
      <c r="Q1514" s="121">
        <f t="shared" si="70"/>
        <v>0.12006408735161549</v>
      </c>
      <c r="R1514" s="121">
        <f t="shared" si="71"/>
        <v>1.1599486293099548</v>
      </c>
    </row>
    <row r="1515" spans="15:18">
      <c r="O1515" s="103">
        <v>0.150799999999987</v>
      </c>
      <c r="P1515" s="103">
        <f t="shared" si="69"/>
        <v>0.19064603758900583</v>
      </c>
      <c r="Q1515" s="121">
        <f t="shared" si="70"/>
        <v>0.12006376771461581</v>
      </c>
      <c r="R1515" s="121">
        <f t="shared" si="71"/>
        <v>1.1598921331574474</v>
      </c>
    </row>
    <row r="1516" spans="15:18">
      <c r="O1516" s="103">
        <v>0.15089999999998699</v>
      </c>
      <c r="P1516" s="103">
        <f t="shared" si="69"/>
        <v>0.19067901667898052</v>
      </c>
      <c r="Q1516" s="121">
        <f t="shared" si="70"/>
        <v>0.12006344967181234</v>
      </c>
      <c r="R1516" s="121">
        <f t="shared" si="71"/>
        <v>1.1598356866398616</v>
      </c>
    </row>
    <row r="1517" spans="15:18">
      <c r="O1517" s="103">
        <v>0.150999999999988</v>
      </c>
      <c r="P1517" s="103">
        <f t="shared" si="69"/>
        <v>0.19071195781247022</v>
      </c>
      <c r="Q1517" s="121">
        <f t="shared" si="70"/>
        <v>0.12006313321525396</v>
      </c>
      <c r="R1517" s="121">
        <f t="shared" si="71"/>
        <v>1.1597792896816876</v>
      </c>
    </row>
    <row r="1518" spans="15:18">
      <c r="O1518" s="103">
        <v>0.15109999999998699</v>
      </c>
      <c r="P1518" s="103">
        <f t="shared" si="69"/>
        <v>0.19074486101798113</v>
      </c>
      <c r="Q1518" s="121">
        <f t="shared" si="70"/>
        <v>0.12006281833702924</v>
      </c>
      <c r="R1518" s="121">
        <f t="shared" si="71"/>
        <v>1.1597229422075848</v>
      </c>
    </row>
    <row r="1519" spans="15:18">
      <c r="O1519" s="103">
        <v>0.15119999999998801</v>
      </c>
      <c r="P1519" s="103">
        <f t="shared" si="69"/>
        <v>0.19077772632399662</v>
      </c>
      <c r="Q1519" s="121">
        <f t="shared" si="70"/>
        <v>0.12006250502926623</v>
      </c>
      <c r="R1519" s="121">
        <f t="shared" si="71"/>
        <v>1.1596666441423702</v>
      </c>
    </row>
    <row r="1520" spans="15:18">
      <c r="O1520" s="103">
        <v>0.151299999999987</v>
      </c>
      <c r="P1520" s="103">
        <f t="shared" si="69"/>
        <v>0.19081055375898023</v>
      </c>
      <c r="Q1520" s="121">
        <f t="shared" si="70"/>
        <v>0.12006219328413222</v>
      </c>
      <c r="R1520" s="121">
        <f t="shared" si="71"/>
        <v>1.1596103954110299</v>
      </c>
    </row>
    <row r="1521" spans="15:18">
      <c r="O1521" s="103">
        <v>0.15139999999998699</v>
      </c>
      <c r="P1521" s="103">
        <f t="shared" si="69"/>
        <v>0.19084334335138384</v>
      </c>
      <c r="Q1521" s="121">
        <f t="shared" si="70"/>
        <v>0.12006188309383352</v>
      </c>
      <c r="R1521" s="121">
        <f t="shared" si="71"/>
        <v>1.1595541959387095</v>
      </c>
    </row>
    <row r="1522" spans="15:18">
      <c r="O1522" s="103">
        <v>0.15149999999998701</v>
      </c>
      <c r="P1522" s="103">
        <f t="shared" si="69"/>
        <v>0.19087609512963075</v>
      </c>
      <c r="Q1522" s="121">
        <f t="shared" si="70"/>
        <v>0.1200615744506154</v>
      </c>
      <c r="R1522" s="121">
        <f t="shared" si="71"/>
        <v>1.1594980456507185</v>
      </c>
    </row>
    <row r="1523" spans="15:18">
      <c r="O1523" s="103">
        <v>0.151599999999987</v>
      </c>
      <c r="P1523" s="103">
        <f t="shared" si="69"/>
        <v>0.1909088091221324</v>
      </c>
      <c r="Q1523" s="121">
        <f t="shared" si="70"/>
        <v>0.12006126734676177</v>
      </c>
      <c r="R1523" s="121">
        <f t="shared" si="71"/>
        <v>1.1594419444725284</v>
      </c>
    </row>
    <row r="1524" spans="15:18">
      <c r="O1524" s="103">
        <v>0.15169999999998701</v>
      </c>
      <c r="P1524" s="103">
        <f t="shared" si="69"/>
        <v>0.19094148535727679</v>
      </c>
      <c r="Q1524" s="121">
        <f t="shared" si="70"/>
        <v>0.12006096177459498</v>
      </c>
      <c r="R1524" s="121">
        <f t="shared" si="71"/>
        <v>1.1593858923297726</v>
      </c>
    </row>
    <row r="1525" spans="15:18">
      <c r="O1525" s="103">
        <v>0.151799999999987</v>
      </c>
      <c r="P1525" s="103">
        <f t="shared" si="69"/>
        <v>0.19097412386343499</v>
      </c>
      <c r="Q1525" s="121">
        <f t="shared" si="70"/>
        <v>0.12006065772647574</v>
      </c>
      <c r="R1525" s="121">
        <f t="shared" si="71"/>
        <v>1.1593298891482453</v>
      </c>
    </row>
    <row r="1526" spans="15:18">
      <c r="O1526" s="103">
        <v>0.15189999999998699</v>
      </c>
      <c r="P1526" s="103">
        <f t="shared" si="69"/>
        <v>0.19100672466895613</v>
      </c>
      <c r="Q1526" s="121">
        <f t="shared" si="70"/>
        <v>0.12006035519480282</v>
      </c>
      <c r="R1526" s="121">
        <f t="shared" si="71"/>
        <v>1.1592739348539021</v>
      </c>
    </row>
    <row r="1527" spans="15:18">
      <c r="O1527" s="103">
        <v>0.15199999999998701</v>
      </c>
      <c r="P1527" s="103">
        <f t="shared" si="69"/>
        <v>0.19103928780217297</v>
      </c>
      <c r="Q1527" s="121">
        <f t="shared" si="70"/>
        <v>0.1200600541720129</v>
      </c>
      <c r="R1527" s="121">
        <f t="shared" si="71"/>
        <v>1.1592180293728584</v>
      </c>
    </row>
    <row r="1528" spans="15:18">
      <c r="O1528" s="103">
        <v>0.152099999999987</v>
      </c>
      <c r="P1528" s="103">
        <f t="shared" si="69"/>
        <v>0.19107181329139869</v>
      </c>
      <c r="Q1528" s="121">
        <f t="shared" si="70"/>
        <v>0.12005975465058041</v>
      </c>
      <c r="R1528" s="121">
        <f t="shared" si="71"/>
        <v>1.1591621726313897</v>
      </c>
    </row>
    <row r="1529" spans="15:18">
      <c r="O1529" s="103">
        <v>0.15219999999998701</v>
      </c>
      <c r="P1529" s="103">
        <f t="shared" si="69"/>
        <v>0.19110430116492449</v>
      </c>
      <c r="Q1529" s="121">
        <f t="shared" si="70"/>
        <v>0.12005945662301733</v>
      </c>
      <c r="R1529" s="121">
        <f t="shared" si="71"/>
        <v>1.1591063645559303</v>
      </c>
    </row>
    <row r="1530" spans="15:18">
      <c r="O1530" s="103">
        <v>0.152299999999987</v>
      </c>
      <c r="P1530" s="103">
        <f t="shared" si="69"/>
        <v>0.19113675145102355</v>
      </c>
      <c r="Q1530" s="121">
        <f t="shared" si="70"/>
        <v>0.1200591600818729</v>
      </c>
      <c r="R1530" s="121">
        <f t="shared" si="71"/>
        <v>1.1590506050730744</v>
      </c>
    </row>
    <row r="1531" spans="15:18">
      <c r="O1531" s="103">
        <v>0.15239999999998699</v>
      </c>
      <c r="P1531" s="103">
        <f t="shared" si="69"/>
        <v>0.19116916417795046</v>
      </c>
      <c r="Q1531" s="121">
        <f t="shared" si="70"/>
        <v>0.12005886501973359</v>
      </c>
      <c r="R1531" s="121">
        <f t="shared" si="71"/>
        <v>1.1589948941095747</v>
      </c>
    </row>
    <row r="1532" spans="15:18">
      <c r="O1532" s="103">
        <v>0.15249999999998701</v>
      </c>
      <c r="P1532" s="103">
        <f t="shared" si="69"/>
        <v>0.19120153937393933</v>
      </c>
      <c r="Q1532" s="121">
        <f t="shared" si="70"/>
        <v>0.12005857142922284</v>
      </c>
      <c r="R1532" s="121">
        <f t="shared" si="71"/>
        <v>1.1589392315923408</v>
      </c>
    </row>
    <row r="1533" spans="15:18">
      <c r="O1533" s="103">
        <v>0.152599999999987</v>
      </c>
      <c r="P1533" s="103">
        <f t="shared" si="69"/>
        <v>0.19123387706720332</v>
      </c>
      <c r="Q1533" s="121">
        <f t="shared" si="70"/>
        <v>0.12005827930300088</v>
      </c>
      <c r="R1533" s="121">
        <f t="shared" si="71"/>
        <v>1.1588836174484416</v>
      </c>
    </row>
    <row r="1534" spans="15:18">
      <c r="O1534" s="103">
        <v>0.15269999999998701</v>
      </c>
      <c r="P1534" s="103">
        <f t="shared" si="69"/>
        <v>0.19126617728593889</v>
      </c>
      <c r="Q1534" s="121">
        <f t="shared" si="70"/>
        <v>0.12005798863376453</v>
      </c>
      <c r="R1534" s="121">
        <f t="shared" si="71"/>
        <v>1.1588280516051013</v>
      </c>
    </row>
    <row r="1535" spans="15:18">
      <c r="O1535" s="103">
        <v>0.152799999999987</v>
      </c>
      <c r="P1535" s="103">
        <f t="shared" si="69"/>
        <v>0.19129844005831992</v>
      </c>
      <c r="Q1535" s="121">
        <f t="shared" si="70"/>
        <v>0.12005769941424704</v>
      </c>
      <c r="R1535" s="121">
        <f t="shared" si="71"/>
        <v>1.1587725339897026</v>
      </c>
    </row>
    <row r="1536" spans="15:18">
      <c r="O1536" s="103">
        <v>0.15289999999998699</v>
      </c>
      <c r="P1536" s="103">
        <f t="shared" si="69"/>
        <v>0.19133066541250246</v>
      </c>
      <c r="Q1536" s="121">
        <f t="shared" si="70"/>
        <v>0.12005741163721791</v>
      </c>
      <c r="R1536" s="121">
        <f t="shared" si="71"/>
        <v>1.1587170645297835</v>
      </c>
    </row>
    <row r="1537" spans="15:18">
      <c r="O1537" s="103">
        <v>0.15299999999998701</v>
      </c>
      <c r="P1537" s="103">
        <f t="shared" si="69"/>
        <v>0.19136285337662101</v>
      </c>
      <c r="Q1537" s="121">
        <f t="shared" si="70"/>
        <v>0.12005712529548271</v>
      </c>
      <c r="R1537" s="121">
        <f t="shared" si="71"/>
        <v>1.1586616431530383</v>
      </c>
    </row>
    <row r="1538" spans="15:18">
      <c r="O1538" s="103">
        <v>0.153099999999987</v>
      </c>
      <c r="P1538" s="103">
        <f t="shared" si="69"/>
        <v>0.19139500397879203</v>
      </c>
      <c r="Q1538" s="121">
        <f t="shared" si="70"/>
        <v>0.12005684038188286</v>
      </c>
      <c r="R1538" s="121">
        <f t="shared" si="71"/>
        <v>1.1586062697873161</v>
      </c>
    </row>
    <row r="1539" spans="15:18">
      <c r="O1539" s="103">
        <v>0.15319999999998701</v>
      </c>
      <c r="P1539" s="103">
        <f t="shared" si="69"/>
        <v>0.19142711724711123</v>
      </c>
      <c r="Q1539" s="121">
        <f t="shared" si="70"/>
        <v>0.12005655688929552</v>
      </c>
      <c r="R1539" s="121">
        <f t="shared" si="71"/>
        <v>1.1585509443606221</v>
      </c>
    </row>
    <row r="1540" spans="15:18">
      <c r="O1540" s="103">
        <v>0.153299999999987</v>
      </c>
      <c r="P1540" s="103">
        <f t="shared" si="69"/>
        <v>0.19145919320965349</v>
      </c>
      <c r="Q1540" s="121">
        <f t="shared" si="70"/>
        <v>0.12005627481063337</v>
      </c>
      <c r="R1540" s="121">
        <f t="shared" si="71"/>
        <v>1.158495666801115</v>
      </c>
    </row>
    <row r="1541" spans="15:18">
      <c r="O1541" s="103">
        <v>0.15339999999998699</v>
      </c>
      <c r="P1541" s="103">
        <f t="shared" si="69"/>
        <v>0.19149123189447498</v>
      </c>
      <c r="Q1541" s="121">
        <f t="shared" si="70"/>
        <v>0.12005599413884439</v>
      </c>
      <c r="R1541" s="121">
        <f t="shared" si="71"/>
        <v>1.1584404370371084</v>
      </c>
    </row>
    <row r="1542" spans="15:18">
      <c r="O1542" s="103">
        <v>0.15349999999998701</v>
      </c>
      <c r="P1542" s="103">
        <f t="shared" si="69"/>
        <v>0.19152323332961135</v>
      </c>
      <c r="Q1542" s="121">
        <f t="shared" si="70"/>
        <v>0.12005571486691183</v>
      </c>
      <c r="R1542" s="121">
        <f t="shared" si="71"/>
        <v>1.1583852549970683</v>
      </c>
    </row>
    <row r="1543" spans="15:18">
      <c r="O1543" s="103">
        <v>0.153599999999987</v>
      </c>
      <c r="P1543" s="103">
        <f t="shared" si="69"/>
        <v>0.19155519754307901</v>
      </c>
      <c r="Q1543" s="121">
        <f t="shared" si="70"/>
        <v>0.12005543698785384</v>
      </c>
      <c r="R1543" s="121">
        <f t="shared" si="71"/>
        <v>1.1583301206096164</v>
      </c>
    </row>
    <row r="1544" spans="15:18">
      <c r="O1544" s="103">
        <v>0.15369999999998701</v>
      </c>
      <c r="P1544" s="103">
        <f t="shared" si="69"/>
        <v>0.19158712456287258</v>
      </c>
      <c r="Q1544" s="121">
        <f t="shared" si="70"/>
        <v>0.12005516049472342</v>
      </c>
      <c r="R1544" s="121">
        <f t="shared" si="71"/>
        <v>1.1582750338035244</v>
      </c>
    </row>
    <row r="1545" spans="15:18">
      <c r="O1545" s="103">
        <v>0.153799999999987</v>
      </c>
      <c r="P1545" s="103">
        <f t="shared" ref="P1545:P1608" si="72">($O$3*NORMSDIST((1-Q1545)^-0.5*NORMSINV(O1545)+(Q1545/(1-Q1545))^0.5*NORMSINV(0.999))-O1545*$O$3)*R1545</f>
        <v>0.19161901441696672</v>
      </c>
      <c r="Q1545" s="121">
        <f t="shared" ref="Q1545:Q1608" si="73">0.12*(1-EXP(-50*O1545))/(1-EXP(-50))+0.24*(1-(1-EXP(-50*O1545))/(1-EXP(-50)))</f>
        <v>0.12005488538060825</v>
      </c>
      <c r="R1545" s="121">
        <f t="shared" ref="R1545:R1608" si="74">(1-1.5*(0.11852-0.05478*LN(O1545))^2)^(-1)*(1+($O$4-2.5)*(0.11852-0.05478*LN(O1545))^2)</f>
        <v>1.1582199945077187</v>
      </c>
    </row>
    <row r="1546" spans="15:18">
      <c r="O1546" s="103">
        <v>0.15389999999998699</v>
      </c>
      <c r="P1546" s="103">
        <f t="shared" si="72"/>
        <v>0.19165086713331658</v>
      </c>
      <c r="Q1546" s="121">
        <f t="shared" si="73"/>
        <v>0.12005461163863043</v>
      </c>
      <c r="R1546" s="121">
        <f t="shared" si="74"/>
        <v>1.1581650026512764</v>
      </c>
    </row>
    <row r="1547" spans="15:18">
      <c r="O1547" s="103">
        <v>0.15399999999998701</v>
      </c>
      <c r="P1547" s="103">
        <f t="shared" si="72"/>
        <v>0.19168268273985867</v>
      </c>
      <c r="Q1547" s="121">
        <f t="shared" si="73"/>
        <v>0.12005433926194645</v>
      </c>
      <c r="R1547" s="121">
        <f t="shared" si="74"/>
        <v>1.1581100581634267</v>
      </c>
    </row>
    <row r="1548" spans="15:18">
      <c r="O1548" s="103">
        <v>0.154099999999987</v>
      </c>
      <c r="P1548" s="103">
        <f t="shared" si="72"/>
        <v>0.19171446126450573</v>
      </c>
      <c r="Q1548" s="121">
        <f t="shared" si="73"/>
        <v>0.12005406824374683</v>
      </c>
      <c r="R1548" s="121">
        <f t="shared" si="74"/>
        <v>1.1580551609735497</v>
      </c>
    </row>
    <row r="1549" spans="15:18">
      <c r="O1549" s="103">
        <v>0.15419999999998699</v>
      </c>
      <c r="P1549" s="103">
        <f t="shared" si="72"/>
        <v>0.19174620273515294</v>
      </c>
      <c r="Q1549" s="121">
        <f t="shared" si="73"/>
        <v>0.12005379857725614</v>
      </c>
      <c r="R1549" s="121">
        <f t="shared" si="74"/>
        <v>1.1580003110111763</v>
      </c>
    </row>
    <row r="1550" spans="15:18">
      <c r="O1550" s="103">
        <v>0.154299999999987</v>
      </c>
      <c r="P1550" s="103">
        <f t="shared" si="72"/>
        <v>0.19177790717967313</v>
      </c>
      <c r="Q1550" s="121">
        <f t="shared" si="73"/>
        <v>0.12005353025573266</v>
      </c>
      <c r="R1550" s="121">
        <f t="shared" si="74"/>
        <v>1.1579455082059873</v>
      </c>
    </row>
    <row r="1551" spans="15:18">
      <c r="O1551" s="103">
        <v>0.15439999999998699</v>
      </c>
      <c r="P1551" s="103">
        <f t="shared" si="72"/>
        <v>0.19180957462591991</v>
      </c>
      <c r="Q1551" s="121">
        <f t="shared" si="73"/>
        <v>0.12005326327246836</v>
      </c>
      <c r="R1551" s="121">
        <f t="shared" si="74"/>
        <v>1.1578907524878148</v>
      </c>
    </row>
    <row r="1552" spans="15:18">
      <c r="O1552" s="103">
        <v>0.15449999999998701</v>
      </c>
      <c r="P1552" s="103">
        <f t="shared" si="72"/>
        <v>0.19184120510172689</v>
      </c>
      <c r="Q1552" s="121">
        <f t="shared" si="73"/>
        <v>0.12005299762078867</v>
      </c>
      <c r="R1552" s="121">
        <f t="shared" si="74"/>
        <v>1.1578360437866386</v>
      </c>
    </row>
    <row r="1553" spans="15:18">
      <c r="O1553" s="103">
        <v>0.154599999999987</v>
      </c>
      <c r="P1553" s="103">
        <f t="shared" si="72"/>
        <v>0.1918727986349055</v>
      </c>
      <c r="Q1553" s="121">
        <f t="shared" si="73"/>
        <v>0.12005273329405226</v>
      </c>
      <c r="R1553" s="121">
        <f t="shared" si="74"/>
        <v>1.1577813820325886</v>
      </c>
    </row>
    <row r="1554" spans="15:18">
      <c r="O1554" s="103">
        <v>0.15469999999998699</v>
      </c>
      <c r="P1554" s="103">
        <f t="shared" si="72"/>
        <v>0.19190435525324778</v>
      </c>
      <c r="Q1554" s="121">
        <f t="shared" si="73"/>
        <v>0.12005247028565094</v>
      </c>
      <c r="R1554" s="121">
        <f t="shared" si="74"/>
        <v>1.1577267671559435</v>
      </c>
    </row>
    <row r="1555" spans="15:18">
      <c r="O1555" s="103">
        <v>0.154799999999987</v>
      </c>
      <c r="P1555" s="103">
        <f t="shared" si="72"/>
        <v>0.19193587498452519</v>
      </c>
      <c r="Q1555" s="121">
        <f t="shared" si="73"/>
        <v>0.12005220858900947</v>
      </c>
      <c r="R1555" s="121">
        <f t="shared" si="74"/>
        <v>1.1576721990871288</v>
      </c>
    </row>
    <row r="1556" spans="15:18">
      <c r="O1556" s="103">
        <v>0.15489999999998699</v>
      </c>
      <c r="P1556" s="103">
        <f t="shared" si="72"/>
        <v>0.19196735785648844</v>
      </c>
      <c r="Q1556" s="121">
        <f t="shared" si="73"/>
        <v>0.12005194819758548</v>
      </c>
      <c r="R1556" s="121">
        <f t="shared" si="74"/>
        <v>1.1576176777567198</v>
      </c>
    </row>
    <row r="1557" spans="15:18">
      <c r="O1557" s="103">
        <v>0.15499999999998701</v>
      </c>
      <c r="P1557" s="103">
        <f t="shared" si="72"/>
        <v>0.19199880389686666</v>
      </c>
      <c r="Q1557" s="121">
        <f t="shared" si="73"/>
        <v>0.1200516891048691</v>
      </c>
      <c r="R1557" s="121">
        <f t="shared" si="74"/>
        <v>1.1575632030954377</v>
      </c>
    </row>
    <row r="1558" spans="15:18">
      <c r="O1558" s="103">
        <v>0.155099999999987</v>
      </c>
      <c r="P1558" s="103">
        <f t="shared" si="72"/>
        <v>0.19203021313337029</v>
      </c>
      <c r="Q1558" s="121">
        <f t="shared" si="73"/>
        <v>0.12005143130438307</v>
      </c>
      <c r="R1558" s="121">
        <f t="shared" si="74"/>
        <v>1.1575087750341517</v>
      </c>
    </row>
    <row r="1559" spans="15:18">
      <c r="O1559" s="103">
        <v>0.15519999999998699</v>
      </c>
      <c r="P1559" s="103">
        <f t="shared" si="72"/>
        <v>0.19206158559368688</v>
      </c>
      <c r="Q1559" s="121">
        <f t="shared" si="73"/>
        <v>0.1200511747896823</v>
      </c>
      <c r="R1559" s="121">
        <f t="shared" si="74"/>
        <v>1.157454393503877</v>
      </c>
    </row>
    <row r="1560" spans="15:18">
      <c r="O1560" s="103">
        <v>0.155299999999987</v>
      </c>
      <c r="P1560" s="103">
        <f t="shared" si="72"/>
        <v>0.19209292130548519</v>
      </c>
      <c r="Q1560" s="121">
        <f t="shared" si="73"/>
        <v>0.12005091955435396</v>
      </c>
      <c r="R1560" s="121">
        <f t="shared" si="74"/>
        <v>1.1574000584357749</v>
      </c>
    </row>
    <row r="1561" spans="15:18">
      <c r="O1561" s="103">
        <v>0.15539999999998699</v>
      </c>
      <c r="P1561" s="103">
        <f t="shared" si="72"/>
        <v>0.19212422029641063</v>
      </c>
      <c r="Q1561" s="121">
        <f t="shared" si="73"/>
        <v>0.12005066559201712</v>
      </c>
      <c r="R1561" s="121">
        <f t="shared" si="74"/>
        <v>1.1573457697611533</v>
      </c>
    </row>
    <row r="1562" spans="15:18">
      <c r="O1562" s="103">
        <v>0.15549999999998701</v>
      </c>
      <c r="P1562" s="103">
        <f t="shared" si="72"/>
        <v>0.19215548259409035</v>
      </c>
      <c r="Q1562" s="121">
        <f t="shared" si="73"/>
        <v>0.12005041289632272</v>
      </c>
      <c r="R1562" s="121">
        <f t="shared" si="74"/>
        <v>1.1572915274114643</v>
      </c>
    </row>
    <row r="1563" spans="15:18">
      <c r="O1563" s="103">
        <v>0.155599999999987</v>
      </c>
      <c r="P1563" s="103">
        <f t="shared" si="72"/>
        <v>0.19218670822612988</v>
      </c>
      <c r="Q1563" s="121">
        <f t="shared" si="73"/>
        <v>0.12005016146095335</v>
      </c>
      <c r="R1563" s="121">
        <f t="shared" si="74"/>
        <v>1.1572373313183064</v>
      </c>
    </row>
    <row r="1564" spans="15:18">
      <c r="O1564" s="103">
        <v>0.15569999999998699</v>
      </c>
      <c r="P1564" s="103">
        <f t="shared" si="72"/>
        <v>0.19221789722011237</v>
      </c>
      <c r="Q1564" s="121">
        <f t="shared" si="73"/>
        <v>0.12004991127962313</v>
      </c>
      <c r="R1564" s="121">
        <f t="shared" si="74"/>
        <v>1.1571831814134212</v>
      </c>
    </row>
    <row r="1565" spans="15:18">
      <c r="O1565" s="103">
        <v>0.155799999999987</v>
      </c>
      <c r="P1565" s="103">
        <f t="shared" si="72"/>
        <v>0.1922490496036027</v>
      </c>
      <c r="Q1565" s="121">
        <f t="shared" si="73"/>
        <v>0.12004966234607747</v>
      </c>
      <c r="R1565" s="121">
        <f t="shared" si="74"/>
        <v>1.1571290776286958</v>
      </c>
    </row>
    <row r="1566" spans="15:18">
      <c r="O1566" s="103">
        <v>0.15589999999998699</v>
      </c>
      <c r="P1566" s="103">
        <f t="shared" si="72"/>
        <v>0.19228016540414142</v>
      </c>
      <c r="Q1566" s="121">
        <f t="shared" si="73"/>
        <v>0.12004941465409306</v>
      </c>
      <c r="R1566" s="121">
        <f t="shared" si="74"/>
        <v>1.1570750198961601</v>
      </c>
    </row>
    <row r="1567" spans="15:18">
      <c r="O1567" s="103">
        <v>0.15599999999998701</v>
      </c>
      <c r="P1567" s="103">
        <f t="shared" si="72"/>
        <v>0.1923112446492509</v>
      </c>
      <c r="Q1567" s="121">
        <f t="shared" si="73"/>
        <v>0.12004916819747759</v>
      </c>
      <c r="R1567" s="121">
        <f t="shared" si="74"/>
        <v>1.1570210081479879</v>
      </c>
    </row>
    <row r="1568" spans="15:18">
      <c r="O1568" s="103">
        <v>0.156099999999987</v>
      </c>
      <c r="P1568" s="103">
        <f t="shared" si="72"/>
        <v>0.19234228736643225</v>
      </c>
      <c r="Q1568" s="121">
        <f t="shared" si="73"/>
        <v>0.12004892297006964</v>
      </c>
      <c r="R1568" s="121">
        <f t="shared" si="74"/>
        <v>1.1569670423164959</v>
      </c>
    </row>
    <row r="1569" spans="15:18">
      <c r="O1569" s="103">
        <v>0.15619999999998699</v>
      </c>
      <c r="P1569" s="103">
        <f t="shared" si="72"/>
        <v>0.19237329358316327</v>
      </c>
      <c r="Q1569" s="121">
        <f t="shared" si="73"/>
        <v>0.12004867896573844</v>
      </c>
      <c r="R1569" s="121">
        <f t="shared" si="74"/>
        <v>1.156913122334144</v>
      </c>
    </row>
    <row r="1570" spans="15:18">
      <c r="O1570" s="103">
        <v>0.156299999999987</v>
      </c>
      <c r="P1570" s="103">
        <f t="shared" si="72"/>
        <v>0.19240426332690247</v>
      </c>
      <c r="Q1570" s="121">
        <f t="shared" si="73"/>
        <v>0.12004843617838394</v>
      </c>
      <c r="R1570" s="121">
        <f t="shared" si="74"/>
        <v>1.1568592481335329</v>
      </c>
    </row>
    <row r="1571" spans="15:18">
      <c r="O1571" s="103">
        <v>0.15639999999998699</v>
      </c>
      <c r="P1571" s="103">
        <f t="shared" si="72"/>
        <v>0.19243519662508696</v>
      </c>
      <c r="Q1571" s="121">
        <f t="shared" si="73"/>
        <v>0.12004819460193643</v>
      </c>
      <c r="R1571" s="121">
        <f t="shared" si="74"/>
        <v>1.1568054196474065</v>
      </c>
    </row>
    <row r="1572" spans="15:18">
      <c r="O1572" s="103">
        <v>0.15649999999998701</v>
      </c>
      <c r="P1572" s="103">
        <f t="shared" si="72"/>
        <v>0.19246609350513333</v>
      </c>
      <c r="Q1572" s="121">
        <f t="shared" si="73"/>
        <v>0.12004795423035648</v>
      </c>
      <c r="R1572" s="121">
        <f t="shared" si="74"/>
        <v>1.1567516368086495</v>
      </c>
    </row>
    <row r="1573" spans="15:18">
      <c r="O1573" s="103">
        <v>0.156599999999987</v>
      </c>
      <c r="P1573" s="103">
        <f t="shared" si="72"/>
        <v>0.19249695399443378</v>
      </c>
      <c r="Q1573" s="121">
        <f t="shared" si="73"/>
        <v>0.12004771505763476</v>
      </c>
      <c r="R1573" s="121">
        <f t="shared" si="74"/>
        <v>1.1566978995502879</v>
      </c>
    </row>
    <row r="1574" spans="15:18">
      <c r="O1574" s="103">
        <v>0.15669999999998699</v>
      </c>
      <c r="P1574" s="103">
        <f t="shared" si="72"/>
        <v>0.19252777812036423</v>
      </c>
      <c r="Q1574" s="121">
        <f t="shared" si="73"/>
        <v>0.12004747707779198</v>
      </c>
      <c r="R1574" s="121">
        <f t="shared" si="74"/>
        <v>1.1566442078054879</v>
      </c>
    </row>
    <row r="1575" spans="15:18">
      <c r="O1575" s="103">
        <v>0.15679999999998701</v>
      </c>
      <c r="P1575" s="103">
        <f t="shared" si="72"/>
        <v>0.19255856591027465</v>
      </c>
      <c r="Q1575" s="121">
        <f t="shared" si="73"/>
        <v>0.12004724028487863</v>
      </c>
      <c r="R1575" s="121">
        <f t="shared" si="74"/>
        <v>1.1565905615075565</v>
      </c>
    </row>
    <row r="1576" spans="15:18">
      <c r="O1576" s="103">
        <v>0.15689999999998699</v>
      </c>
      <c r="P1576" s="103">
        <f t="shared" si="72"/>
        <v>0.1925893173914961</v>
      </c>
      <c r="Q1576" s="121">
        <f t="shared" si="73"/>
        <v>0.12004700467297486</v>
      </c>
      <c r="R1576" s="121">
        <f t="shared" si="74"/>
        <v>1.1565369605899409</v>
      </c>
    </row>
    <row r="1577" spans="15:18">
      <c r="O1577" s="103">
        <v>0.15699999999998701</v>
      </c>
      <c r="P1577" s="103">
        <f t="shared" si="72"/>
        <v>0.19262003259133989</v>
      </c>
      <c r="Q1577" s="121">
        <f t="shared" si="73"/>
        <v>0.12004677023619034</v>
      </c>
      <c r="R1577" s="121">
        <f t="shared" si="74"/>
        <v>1.1564834049862265</v>
      </c>
    </row>
    <row r="1578" spans="15:18">
      <c r="O1578" s="103">
        <v>0.157099999999987</v>
      </c>
      <c r="P1578" s="103">
        <f t="shared" si="72"/>
        <v>0.19265071153709207</v>
      </c>
      <c r="Q1578" s="121">
        <f t="shared" si="73"/>
        <v>0.1200465369686642</v>
      </c>
      <c r="R1578" s="121">
        <f t="shared" si="74"/>
        <v>1.1564298946301395</v>
      </c>
    </row>
    <row r="1579" spans="15:18">
      <c r="O1579" s="103">
        <v>0.15719999999998699</v>
      </c>
      <c r="P1579" s="103">
        <f t="shared" si="72"/>
        <v>0.19268135425601912</v>
      </c>
      <c r="Q1579" s="121">
        <f t="shared" si="73"/>
        <v>0.12004630486456468</v>
      </c>
      <c r="R1579" s="121">
        <f t="shared" si="74"/>
        <v>1.1563764294555434</v>
      </c>
    </row>
    <row r="1580" spans="15:18">
      <c r="O1580" s="103">
        <v>0.15729999999998701</v>
      </c>
      <c r="P1580" s="103">
        <f t="shared" si="72"/>
        <v>0.19271196077536756</v>
      </c>
      <c r="Q1580" s="121">
        <f t="shared" si="73"/>
        <v>0.12004607391808916</v>
      </c>
      <c r="R1580" s="121">
        <f t="shared" si="74"/>
        <v>1.1563230093964414</v>
      </c>
    </row>
    <row r="1581" spans="15:18">
      <c r="O1581" s="103">
        <v>0.15739999999998699</v>
      </c>
      <c r="P1581" s="103">
        <f t="shared" si="72"/>
        <v>0.19274253112236037</v>
      </c>
      <c r="Q1581" s="121">
        <f t="shared" si="73"/>
        <v>0.12004584412346403</v>
      </c>
      <c r="R1581" s="121">
        <f t="shared" si="74"/>
        <v>1.1562696343869736</v>
      </c>
    </row>
    <row r="1582" spans="15:18">
      <c r="O1582" s="103">
        <v>0.15749999999998701</v>
      </c>
      <c r="P1582" s="103">
        <f t="shared" si="72"/>
        <v>0.19277306532419869</v>
      </c>
      <c r="Q1582" s="121">
        <f t="shared" si="73"/>
        <v>0.12004561547494437</v>
      </c>
      <c r="R1582" s="121">
        <f t="shared" si="74"/>
        <v>1.156216304361418</v>
      </c>
    </row>
    <row r="1583" spans="15:18">
      <c r="O1583" s="103">
        <v>0.157599999999987</v>
      </c>
      <c r="P1583" s="103">
        <f t="shared" si="72"/>
        <v>0.19280356340806432</v>
      </c>
      <c r="Q1583" s="121">
        <f t="shared" si="73"/>
        <v>0.12004538796681394</v>
      </c>
      <c r="R1583" s="121">
        <f t="shared" si="74"/>
        <v>1.1561630192541905</v>
      </c>
    </row>
    <row r="1584" spans="15:18">
      <c r="O1584" s="103">
        <v>0.15769999999998699</v>
      </c>
      <c r="P1584" s="103">
        <f t="shared" si="72"/>
        <v>0.19283402540111738</v>
      </c>
      <c r="Q1584" s="121">
        <f t="shared" si="73"/>
        <v>0.12004516159338505</v>
      </c>
      <c r="R1584" s="121">
        <f t="shared" si="74"/>
        <v>1.1561097789998427</v>
      </c>
    </row>
    <row r="1585" spans="15:18">
      <c r="O1585" s="103">
        <v>0.15779999999998701</v>
      </c>
      <c r="P1585" s="103">
        <f t="shared" si="72"/>
        <v>0.19286445133049368</v>
      </c>
      <c r="Q1585" s="121">
        <f t="shared" si="73"/>
        <v>0.12004493634899836</v>
      </c>
      <c r="R1585" s="121">
        <f t="shared" si="74"/>
        <v>1.1560565835330641</v>
      </c>
    </row>
    <row r="1586" spans="15:18">
      <c r="O1586" s="103">
        <v>0.157899999999987</v>
      </c>
      <c r="P1586" s="103">
        <f t="shared" si="72"/>
        <v>0.19289484122330958</v>
      </c>
      <c r="Q1586" s="121">
        <f t="shared" si="73"/>
        <v>0.12004471222802272</v>
      </c>
      <c r="R1586" s="121">
        <f t="shared" si="74"/>
        <v>1.1560034327886797</v>
      </c>
    </row>
    <row r="1587" spans="15:18">
      <c r="O1587" s="103">
        <v>0.15799999999998701</v>
      </c>
      <c r="P1587" s="103">
        <f t="shared" si="72"/>
        <v>0.19292519510666073</v>
      </c>
      <c r="Q1587" s="121">
        <f t="shared" si="73"/>
        <v>0.12004448922485511</v>
      </c>
      <c r="R1587" s="121">
        <f t="shared" si="74"/>
        <v>1.1559503267016495</v>
      </c>
    </row>
    <row r="1588" spans="15:18">
      <c r="O1588" s="103">
        <v>0.158099999999987</v>
      </c>
      <c r="P1588" s="103">
        <f t="shared" si="72"/>
        <v>0.19295551300761826</v>
      </c>
      <c r="Q1588" s="121">
        <f t="shared" si="73"/>
        <v>0.12004426733392044</v>
      </c>
      <c r="R1588" s="121">
        <f t="shared" si="74"/>
        <v>1.1558972652070698</v>
      </c>
    </row>
    <row r="1589" spans="15:18">
      <c r="O1589" s="103">
        <v>0.15819999999998699</v>
      </c>
      <c r="P1589" s="103">
        <f t="shared" si="72"/>
        <v>0.19298579495323381</v>
      </c>
      <c r="Q1589" s="121">
        <f t="shared" si="73"/>
        <v>0.12004404654967145</v>
      </c>
      <c r="R1589" s="121">
        <f t="shared" si="74"/>
        <v>1.1558442482401721</v>
      </c>
    </row>
    <row r="1590" spans="15:18">
      <c r="O1590" s="103">
        <v>0.15829999999998701</v>
      </c>
      <c r="P1590" s="103">
        <f t="shared" si="72"/>
        <v>0.19301604097053593</v>
      </c>
      <c r="Q1590" s="121">
        <f t="shared" si="73"/>
        <v>0.12004382686658846</v>
      </c>
      <c r="R1590" s="121">
        <f t="shared" si="74"/>
        <v>1.155791275736322</v>
      </c>
    </row>
    <row r="1591" spans="15:18">
      <c r="O1591" s="103">
        <v>0.158399999999987</v>
      </c>
      <c r="P1591" s="103">
        <f t="shared" si="72"/>
        <v>0.19304625108653323</v>
      </c>
      <c r="Q1591" s="121">
        <f t="shared" si="73"/>
        <v>0.12004360827917943</v>
      </c>
      <c r="R1591" s="121">
        <f t="shared" si="74"/>
        <v>1.1557383476310195</v>
      </c>
    </row>
    <row r="1592" spans="15:18">
      <c r="O1592" s="103">
        <v>0.15849999999998701</v>
      </c>
      <c r="P1592" s="103">
        <f t="shared" si="72"/>
        <v>0.19307642532821107</v>
      </c>
      <c r="Q1592" s="121">
        <f t="shared" si="73"/>
        <v>0.12004339078197966</v>
      </c>
      <c r="R1592" s="121">
        <f t="shared" si="74"/>
        <v>1.1556854638598986</v>
      </c>
    </row>
    <row r="1593" spans="15:18">
      <c r="O1593" s="103">
        <v>0.158599999999987</v>
      </c>
      <c r="P1593" s="103">
        <f t="shared" si="72"/>
        <v>0.19310656372253387</v>
      </c>
      <c r="Q1593" s="121">
        <f t="shared" si="73"/>
        <v>0.12004317436955168</v>
      </c>
      <c r="R1593" s="121">
        <f t="shared" si="74"/>
        <v>1.1556326243587274</v>
      </c>
    </row>
    <row r="1594" spans="15:18">
      <c r="O1594" s="103">
        <v>0.15869999999998699</v>
      </c>
      <c r="P1594" s="103">
        <f t="shared" si="72"/>
        <v>0.19313666629644283</v>
      </c>
      <c r="Q1594" s="121">
        <f t="shared" si="73"/>
        <v>0.12004295903648519</v>
      </c>
      <c r="R1594" s="121">
        <f t="shared" si="74"/>
        <v>1.1555798290634063</v>
      </c>
    </row>
    <row r="1595" spans="15:18">
      <c r="O1595" s="103">
        <v>0.15879999999998701</v>
      </c>
      <c r="P1595" s="103">
        <f t="shared" si="72"/>
        <v>0.19316673307685936</v>
      </c>
      <c r="Q1595" s="121">
        <f t="shared" si="73"/>
        <v>0.12004274477739688</v>
      </c>
      <c r="R1595" s="121">
        <f t="shared" si="74"/>
        <v>1.1555270779099684</v>
      </c>
    </row>
    <row r="1596" spans="15:18">
      <c r="O1596" s="103">
        <v>0.158899999999987</v>
      </c>
      <c r="P1596" s="103">
        <f t="shared" si="72"/>
        <v>0.19319676409068107</v>
      </c>
      <c r="Q1596" s="121">
        <f t="shared" si="73"/>
        <v>0.12004253158693021</v>
      </c>
      <c r="R1596" s="121">
        <f t="shared" si="74"/>
        <v>1.1554743708345807</v>
      </c>
    </row>
    <row r="1597" spans="15:18">
      <c r="O1597" s="103">
        <v>0.15899999999998701</v>
      </c>
      <c r="P1597" s="103">
        <f t="shared" si="72"/>
        <v>0.1932267593647857</v>
      </c>
      <c r="Q1597" s="121">
        <f t="shared" si="73"/>
        <v>0.12004231945975542</v>
      </c>
      <c r="R1597" s="121">
        <f t="shared" si="74"/>
        <v>1.1554217077735418</v>
      </c>
    </row>
    <row r="1598" spans="15:18">
      <c r="O1598" s="103">
        <v>0.159099999999987</v>
      </c>
      <c r="P1598" s="103">
        <f t="shared" si="72"/>
        <v>0.19325671892602764</v>
      </c>
      <c r="Q1598" s="121">
        <f t="shared" si="73"/>
        <v>0.12004210839056932</v>
      </c>
      <c r="R1598" s="121">
        <f t="shared" si="74"/>
        <v>1.1553690886632806</v>
      </c>
    </row>
    <row r="1599" spans="15:18">
      <c r="O1599" s="103">
        <v>0.15919999999998699</v>
      </c>
      <c r="P1599" s="103">
        <f t="shared" si="72"/>
        <v>0.19328664280123853</v>
      </c>
      <c r="Q1599" s="121">
        <f t="shared" si="73"/>
        <v>0.12004189837409521</v>
      </c>
      <c r="R1599" s="121">
        <f t="shared" si="74"/>
        <v>1.15531651344036</v>
      </c>
    </row>
    <row r="1600" spans="15:18">
      <c r="O1600" s="103">
        <v>0.15929999999998701</v>
      </c>
      <c r="P1600" s="103">
        <f t="shared" si="72"/>
        <v>0.19331653101722956</v>
      </c>
      <c r="Q1600" s="121">
        <f t="shared" si="73"/>
        <v>0.12004168940508261</v>
      </c>
      <c r="R1600" s="121">
        <f t="shared" si="74"/>
        <v>1.1552639820414714</v>
      </c>
    </row>
    <row r="1601" spans="15:18">
      <c r="O1601" s="103">
        <v>0.159399999999986</v>
      </c>
      <c r="P1601" s="103">
        <f t="shared" si="72"/>
        <v>0.1933463836007909</v>
      </c>
      <c r="Q1601" s="121">
        <f t="shared" si="73"/>
        <v>0.12004148147830732</v>
      </c>
      <c r="R1601" s="121">
        <f t="shared" si="74"/>
        <v>1.1552114944034391</v>
      </c>
    </row>
    <row r="1602" spans="15:18">
      <c r="O1602" s="103">
        <v>0.15949999999998701</v>
      </c>
      <c r="P1602" s="103">
        <f t="shared" si="72"/>
        <v>0.1933762005786879</v>
      </c>
      <c r="Q1602" s="121">
        <f t="shared" si="73"/>
        <v>0.12004127458857115</v>
      </c>
      <c r="R1602" s="121">
        <f t="shared" si="74"/>
        <v>1.1551590504632148</v>
      </c>
    </row>
    <row r="1603" spans="15:18">
      <c r="O1603" s="103">
        <v>0.159599999999987</v>
      </c>
      <c r="P1603" s="103">
        <f t="shared" si="72"/>
        <v>0.19340598197766695</v>
      </c>
      <c r="Q1603" s="121">
        <f t="shared" si="73"/>
        <v>0.12004106873070182</v>
      </c>
      <c r="R1603" s="121">
        <f t="shared" si="74"/>
        <v>1.1551066501578848</v>
      </c>
    </row>
    <row r="1604" spans="15:18">
      <c r="O1604" s="103">
        <v>0.15969999999998699</v>
      </c>
      <c r="P1604" s="103">
        <f t="shared" si="72"/>
        <v>0.19343572782444929</v>
      </c>
      <c r="Q1604" s="121">
        <f t="shared" si="73"/>
        <v>0.12004086389955292</v>
      </c>
      <c r="R1604" s="121">
        <f t="shared" si="74"/>
        <v>1.1550542934246608</v>
      </c>
    </row>
    <row r="1605" spans="15:18">
      <c r="O1605" s="103">
        <v>0.15979999999998701</v>
      </c>
      <c r="P1605" s="103">
        <f t="shared" si="72"/>
        <v>0.19346543814573686</v>
      </c>
      <c r="Q1605" s="121">
        <f t="shared" si="73"/>
        <v>0.12004066009000364</v>
      </c>
      <c r="R1605" s="121">
        <f t="shared" si="74"/>
        <v>1.1550019802008866</v>
      </c>
    </row>
    <row r="1606" spans="15:18">
      <c r="O1606" s="103">
        <v>0.159899999999986</v>
      </c>
      <c r="P1606" s="103">
        <f t="shared" si="72"/>
        <v>0.1934951129682074</v>
      </c>
      <c r="Q1606" s="121">
        <f t="shared" si="73"/>
        <v>0.12004045729695871</v>
      </c>
      <c r="R1606" s="121">
        <f t="shared" si="74"/>
        <v>1.1549497104240332</v>
      </c>
    </row>
    <row r="1607" spans="15:18">
      <c r="O1607" s="103">
        <v>0.15999999999998701</v>
      </c>
      <c r="P1607" s="103">
        <f t="shared" si="72"/>
        <v>0.19352475231851801</v>
      </c>
      <c r="Q1607" s="121">
        <f t="shared" si="73"/>
        <v>0.12004025551534833</v>
      </c>
      <c r="R1607" s="121">
        <f t="shared" si="74"/>
        <v>1.1548974840317001</v>
      </c>
    </row>
    <row r="1608" spans="15:18">
      <c r="O1608" s="103">
        <v>0.160099999999987</v>
      </c>
      <c r="P1608" s="103">
        <f t="shared" si="72"/>
        <v>0.19355435622330225</v>
      </c>
      <c r="Q1608" s="121">
        <f t="shared" si="73"/>
        <v>0.12004005474012792</v>
      </c>
      <c r="R1608" s="121">
        <f t="shared" si="74"/>
        <v>1.1548453009616173</v>
      </c>
    </row>
    <row r="1609" spans="15:18">
      <c r="O1609" s="103">
        <v>0.16019999999998699</v>
      </c>
      <c r="P1609" s="103">
        <f t="shared" ref="P1609:P1672" si="75">($O$3*NORMSDIST((1-Q1609)^-0.5*NORMSINV(O1609)+(Q1609/(1-Q1609))^0.5*NORMSINV(0.999))-O1609*$O$3)*R1609</f>
        <v>0.19358392470917349</v>
      </c>
      <c r="Q1609" s="121">
        <f t="shared" ref="Q1609:Q1672" si="76">0.12*(1-EXP(-50*O1609))/(1-EXP(-50))+0.24*(1-(1-EXP(-50*O1609))/(1-EXP(-50)))</f>
        <v>0.1200398549662781</v>
      </c>
      <c r="R1609" s="121">
        <f t="shared" ref="R1609:R1672" si="77">(1-1.5*(0.11852-0.05478*LN(O1609))^2)^(-1)*(1+($O$4-2.5)*(0.11852-0.05478*LN(O1609))^2)</f>
        <v>1.1547931611516404</v>
      </c>
    </row>
    <row r="1610" spans="15:18">
      <c r="O1610" s="103">
        <v>0.16029999999998601</v>
      </c>
      <c r="P1610" s="103">
        <f t="shared" si="75"/>
        <v>0.19361345780272113</v>
      </c>
      <c r="Q1610" s="121">
        <f t="shared" si="76"/>
        <v>0.12003965618880449</v>
      </c>
      <c r="R1610" s="121">
        <f t="shared" si="77"/>
        <v>1.1547410645397544</v>
      </c>
    </row>
    <row r="1611" spans="15:18">
      <c r="O1611" s="103">
        <v>0.160399999999986</v>
      </c>
      <c r="P1611" s="103">
        <f t="shared" si="75"/>
        <v>0.19364295553051361</v>
      </c>
      <c r="Q1611" s="121">
        <f t="shared" si="76"/>
        <v>0.12003945840273771</v>
      </c>
      <c r="R1611" s="121">
        <f t="shared" si="77"/>
        <v>1.1546890110640695</v>
      </c>
    </row>
    <row r="1612" spans="15:18">
      <c r="O1612" s="103">
        <v>0.16049999999998599</v>
      </c>
      <c r="P1612" s="103">
        <f t="shared" si="75"/>
        <v>0.1936724179190959</v>
      </c>
      <c r="Q1612" s="121">
        <f t="shared" si="76"/>
        <v>0.12003926160313302</v>
      </c>
      <c r="R1612" s="121">
        <f t="shared" si="77"/>
        <v>1.154637000662825</v>
      </c>
    </row>
    <row r="1613" spans="15:18">
      <c r="O1613" s="103">
        <v>0.160599999999986</v>
      </c>
      <c r="P1613" s="103">
        <f t="shared" si="75"/>
        <v>0.19370184499499171</v>
      </c>
      <c r="Q1613" s="121">
        <f t="shared" si="76"/>
        <v>0.12003906578507047</v>
      </c>
      <c r="R1613" s="121">
        <f t="shared" si="77"/>
        <v>1.1545850332743846</v>
      </c>
    </row>
    <row r="1614" spans="15:18">
      <c r="O1614" s="103">
        <v>0.16069999999998599</v>
      </c>
      <c r="P1614" s="103">
        <f t="shared" si="75"/>
        <v>0.19373123678470325</v>
      </c>
      <c r="Q1614" s="121">
        <f t="shared" si="76"/>
        <v>0.12003887094365459</v>
      </c>
      <c r="R1614" s="121">
        <f t="shared" si="77"/>
        <v>1.1545331088372404</v>
      </c>
    </row>
    <row r="1615" spans="15:18">
      <c r="O1615" s="103">
        <v>0.16079999999998601</v>
      </c>
      <c r="P1615" s="103">
        <f t="shared" si="75"/>
        <v>0.19376059331470721</v>
      </c>
      <c r="Q1615" s="121">
        <f t="shared" si="76"/>
        <v>0.12003867707401429</v>
      </c>
      <c r="R1615" s="121">
        <f t="shared" si="77"/>
        <v>1.1544812272900087</v>
      </c>
    </row>
    <row r="1616" spans="15:18">
      <c r="O1616" s="103">
        <v>0.160899999999986</v>
      </c>
      <c r="P1616" s="103">
        <f t="shared" si="75"/>
        <v>0.19378991461146317</v>
      </c>
      <c r="Q1616" s="121">
        <f t="shared" si="76"/>
        <v>0.1200384841713029</v>
      </c>
      <c r="R1616" s="121">
        <f t="shared" si="77"/>
        <v>1.154429388571433</v>
      </c>
    </row>
    <row r="1617" spans="15:18">
      <c r="O1617" s="103">
        <v>0.16099999999998599</v>
      </c>
      <c r="P1617" s="103">
        <f t="shared" si="75"/>
        <v>0.19381920070140357</v>
      </c>
      <c r="Q1617" s="121">
        <f t="shared" si="76"/>
        <v>0.12003829223069776</v>
      </c>
      <c r="R1617" s="121">
        <f t="shared" si="77"/>
        <v>1.1543775926203801</v>
      </c>
    </row>
    <row r="1618" spans="15:18">
      <c r="O1618" s="103">
        <v>0.161099999999986</v>
      </c>
      <c r="P1618" s="103">
        <f t="shared" si="75"/>
        <v>0.1938484516109405</v>
      </c>
      <c r="Q1618" s="121">
        <f t="shared" si="76"/>
        <v>0.1200381012474004</v>
      </c>
      <c r="R1618" s="121">
        <f t="shared" si="77"/>
        <v>1.1543258393758431</v>
      </c>
    </row>
    <row r="1619" spans="15:18">
      <c r="O1619" s="103">
        <v>0.16119999999998599</v>
      </c>
      <c r="P1619" s="103">
        <f t="shared" si="75"/>
        <v>0.1938776673664642</v>
      </c>
      <c r="Q1619" s="121">
        <f t="shared" si="76"/>
        <v>0.12003791121663622</v>
      </c>
      <c r="R1619" s="121">
        <f t="shared" si="77"/>
        <v>1.1542741287769394</v>
      </c>
    </row>
    <row r="1620" spans="15:18">
      <c r="O1620" s="103">
        <v>0.16129999999998601</v>
      </c>
      <c r="P1620" s="103">
        <f t="shared" si="75"/>
        <v>0.19390684799434207</v>
      </c>
      <c r="Q1620" s="121">
        <f t="shared" si="76"/>
        <v>0.12003772213365441</v>
      </c>
      <c r="R1620" s="121">
        <f t="shared" si="77"/>
        <v>1.1542224607629101</v>
      </c>
    </row>
    <row r="1621" spans="15:18">
      <c r="O1621" s="103">
        <v>0.161399999999986</v>
      </c>
      <c r="P1621" s="103">
        <f t="shared" si="75"/>
        <v>0.19393599352091831</v>
      </c>
      <c r="Q1621" s="121">
        <f t="shared" si="76"/>
        <v>0.12003753399372789</v>
      </c>
      <c r="R1621" s="121">
        <f t="shared" si="77"/>
        <v>1.1541708352731215</v>
      </c>
    </row>
    <row r="1622" spans="15:18">
      <c r="O1622" s="103">
        <v>0.16149999999998599</v>
      </c>
      <c r="P1622" s="103">
        <f t="shared" si="75"/>
        <v>0.19396510397251701</v>
      </c>
      <c r="Q1622" s="121">
        <f t="shared" si="76"/>
        <v>0.12003734679215321</v>
      </c>
      <c r="R1622" s="121">
        <f t="shared" si="77"/>
        <v>1.1541192522470611</v>
      </c>
    </row>
    <row r="1623" spans="15:18">
      <c r="O1623" s="103">
        <v>0.161599999999986</v>
      </c>
      <c r="P1623" s="103">
        <f t="shared" si="75"/>
        <v>0.1939941793754372</v>
      </c>
      <c r="Q1623" s="121">
        <f t="shared" si="76"/>
        <v>0.12003716052425026</v>
      </c>
      <c r="R1623" s="121">
        <f t="shared" si="77"/>
        <v>1.1540677116243427</v>
      </c>
    </row>
    <row r="1624" spans="15:18">
      <c r="O1624" s="103">
        <v>0.16169999999998599</v>
      </c>
      <c r="P1624" s="103">
        <f t="shared" si="75"/>
        <v>0.1940232197559569</v>
      </c>
      <c r="Q1624" s="121">
        <f t="shared" si="76"/>
        <v>0.12003697518536235</v>
      </c>
      <c r="R1624" s="121">
        <f t="shared" si="77"/>
        <v>1.1540162133447005</v>
      </c>
    </row>
    <row r="1625" spans="15:18">
      <c r="O1625" s="103">
        <v>0.16179999999998601</v>
      </c>
      <c r="P1625" s="103">
        <f t="shared" si="75"/>
        <v>0.19405222514033083</v>
      </c>
      <c r="Q1625" s="121">
        <f t="shared" si="76"/>
        <v>0.12003679077085601</v>
      </c>
      <c r="R1625" s="121">
        <f t="shared" si="77"/>
        <v>1.1539647573479921</v>
      </c>
    </row>
    <row r="1626" spans="15:18">
      <c r="O1626" s="103">
        <v>0.161899999999986</v>
      </c>
      <c r="P1626" s="103">
        <f t="shared" si="75"/>
        <v>0.19408119555479314</v>
      </c>
      <c r="Q1626" s="121">
        <f t="shared" si="76"/>
        <v>0.12003660727612084</v>
      </c>
      <c r="R1626" s="121">
        <f t="shared" si="77"/>
        <v>1.1539133435741982</v>
      </c>
    </row>
    <row r="1627" spans="15:18">
      <c r="O1627" s="103">
        <v>0.16199999999998599</v>
      </c>
      <c r="P1627" s="103">
        <f t="shared" si="75"/>
        <v>0.19411013102555416</v>
      </c>
      <c r="Q1627" s="121">
        <f t="shared" si="76"/>
        <v>0.1200364246965695</v>
      </c>
      <c r="R1627" s="121">
        <f t="shared" si="77"/>
        <v>1.1538619719634202</v>
      </c>
    </row>
    <row r="1628" spans="15:18">
      <c r="O1628" s="103">
        <v>0.16209999999998601</v>
      </c>
      <c r="P1628" s="103">
        <f t="shared" si="75"/>
        <v>0.19413903157880066</v>
      </c>
      <c r="Q1628" s="121">
        <f t="shared" si="76"/>
        <v>0.12003624302763745</v>
      </c>
      <c r="R1628" s="121">
        <f t="shared" si="77"/>
        <v>1.1538106424558818</v>
      </c>
    </row>
    <row r="1629" spans="15:18">
      <c r="O1629" s="103">
        <v>0.16219999999998599</v>
      </c>
      <c r="P1629" s="103">
        <f t="shared" si="75"/>
        <v>0.19416789724069902</v>
      </c>
      <c r="Q1629" s="121">
        <f t="shared" si="76"/>
        <v>0.12003606226478299</v>
      </c>
      <c r="R1629" s="121">
        <f t="shared" si="77"/>
        <v>1.1537593549919285</v>
      </c>
    </row>
    <row r="1630" spans="15:18">
      <c r="O1630" s="103">
        <v>0.16229999999998601</v>
      </c>
      <c r="P1630" s="103">
        <f t="shared" si="75"/>
        <v>0.19419672803739157</v>
      </c>
      <c r="Q1630" s="121">
        <f t="shared" si="76"/>
        <v>0.12003588240348703</v>
      </c>
      <c r="R1630" s="121">
        <f t="shared" si="77"/>
        <v>1.1537081095120254</v>
      </c>
    </row>
    <row r="1631" spans="15:18">
      <c r="O1631" s="103">
        <v>0.162399999999986</v>
      </c>
      <c r="P1631" s="103">
        <f t="shared" si="75"/>
        <v>0.19422552399499932</v>
      </c>
      <c r="Q1631" s="121">
        <f t="shared" si="76"/>
        <v>0.120035703439253</v>
      </c>
      <c r="R1631" s="121">
        <f t="shared" si="77"/>
        <v>1.1536569059567592</v>
      </c>
    </row>
    <row r="1632" spans="15:18">
      <c r="O1632" s="103">
        <v>0.16249999999998599</v>
      </c>
      <c r="P1632" s="103">
        <f t="shared" si="75"/>
        <v>0.19425428513961945</v>
      </c>
      <c r="Q1632" s="121">
        <f t="shared" si="76"/>
        <v>0.12003552536760685</v>
      </c>
      <c r="R1632" s="121">
        <f t="shared" si="77"/>
        <v>1.1536057442668368</v>
      </c>
    </row>
    <row r="1633" spans="15:18">
      <c r="O1633" s="103">
        <v>0.16259999999998601</v>
      </c>
      <c r="P1633" s="103">
        <f t="shared" si="75"/>
        <v>0.19428301149732796</v>
      </c>
      <c r="Q1633" s="121">
        <f t="shared" si="76"/>
        <v>0.12003534818409671</v>
      </c>
      <c r="R1633" s="121">
        <f t="shared" si="77"/>
        <v>1.1535546243830854</v>
      </c>
    </row>
    <row r="1634" spans="15:18">
      <c r="O1634" s="103">
        <v>0.16269999999998599</v>
      </c>
      <c r="P1634" s="103">
        <f t="shared" si="75"/>
        <v>0.19431170309417667</v>
      </c>
      <c r="Q1634" s="121">
        <f t="shared" si="76"/>
        <v>0.12003517188429304</v>
      </c>
      <c r="R1634" s="121">
        <f t="shared" si="77"/>
        <v>1.1535035462464514</v>
      </c>
    </row>
    <row r="1635" spans="15:18">
      <c r="O1635" s="103">
        <v>0.16279999999998601</v>
      </c>
      <c r="P1635" s="103">
        <f t="shared" si="75"/>
        <v>0.19434035995619739</v>
      </c>
      <c r="Q1635" s="121">
        <f t="shared" si="76"/>
        <v>0.12003499646378829</v>
      </c>
      <c r="R1635" s="121">
        <f t="shared" si="77"/>
        <v>1.1534525097980004</v>
      </c>
    </row>
    <row r="1636" spans="15:18">
      <c r="O1636" s="103">
        <v>0.162899999999986</v>
      </c>
      <c r="P1636" s="103">
        <f t="shared" si="75"/>
        <v>0.19436898210939582</v>
      </c>
      <c r="Q1636" s="121">
        <f t="shared" si="76"/>
        <v>0.12003482191819696</v>
      </c>
      <c r="R1636" s="121">
        <f t="shared" si="77"/>
        <v>1.1534015149789181</v>
      </c>
    </row>
    <row r="1637" spans="15:18">
      <c r="O1637" s="103">
        <v>0.16299999999998599</v>
      </c>
      <c r="P1637" s="103">
        <f t="shared" si="75"/>
        <v>0.19439756957975782</v>
      </c>
      <c r="Q1637" s="121">
        <f t="shared" si="76"/>
        <v>0.12003464824315539</v>
      </c>
      <c r="R1637" s="121">
        <f t="shared" si="77"/>
        <v>1.1533505617305082</v>
      </c>
    </row>
    <row r="1638" spans="15:18">
      <c r="O1638" s="103">
        <v>0.16309999999998601</v>
      </c>
      <c r="P1638" s="103">
        <f t="shared" si="75"/>
        <v>0.19442612239324578</v>
      </c>
      <c r="Q1638" s="121">
        <f t="shared" si="76"/>
        <v>0.12003447543432173</v>
      </c>
      <c r="R1638" s="121">
        <f t="shared" si="77"/>
        <v>1.1532996499941928</v>
      </c>
    </row>
    <row r="1639" spans="15:18">
      <c r="O1639" s="103">
        <v>0.163199999999986</v>
      </c>
      <c r="P1639" s="103">
        <f t="shared" si="75"/>
        <v>0.19445464057579928</v>
      </c>
      <c r="Q1639" s="121">
        <f t="shared" si="76"/>
        <v>0.1200343034873757</v>
      </c>
      <c r="R1639" s="121">
        <f t="shared" si="77"/>
        <v>1.1532487797115125</v>
      </c>
    </row>
    <row r="1640" spans="15:18">
      <c r="O1640" s="103">
        <v>0.16329999999998601</v>
      </c>
      <c r="P1640" s="103">
        <f t="shared" si="75"/>
        <v>0.1944831241533348</v>
      </c>
      <c r="Q1640" s="121">
        <f t="shared" si="76"/>
        <v>0.12003413239801866</v>
      </c>
      <c r="R1640" s="121">
        <f t="shared" si="77"/>
        <v>1.1531979508241257</v>
      </c>
    </row>
    <row r="1641" spans="15:18">
      <c r="O1641" s="103">
        <v>0.163399999999986</v>
      </c>
      <c r="P1641" s="103">
        <f t="shared" si="75"/>
        <v>0.19451157315174761</v>
      </c>
      <c r="Q1641" s="121">
        <f t="shared" si="76"/>
        <v>0.12003396216197333</v>
      </c>
      <c r="R1641" s="121">
        <f t="shared" si="77"/>
        <v>1.1531471632738075</v>
      </c>
    </row>
    <row r="1642" spans="15:18">
      <c r="O1642" s="103">
        <v>0.16349999999998599</v>
      </c>
      <c r="P1642" s="103">
        <f t="shared" si="75"/>
        <v>0.19453998759690921</v>
      </c>
      <c r="Q1642" s="121">
        <f t="shared" si="76"/>
        <v>0.12003379277498384</v>
      </c>
      <c r="R1642" s="121">
        <f t="shared" si="77"/>
        <v>1.1530964170024518</v>
      </c>
    </row>
    <row r="1643" spans="15:18">
      <c r="O1643" s="103">
        <v>0.16359999999998601</v>
      </c>
      <c r="P1643" s="103">
        <f t="shared" si="75"/>
        <v>0.19456836751466841</v>
      </c>
      <c r="Q1643" s="121">
        <f t="shared" si="76"/>
        <v>0.12003362423281547</v>
      </c>
      <c r="R1643" s="121">
        <f t="shared" si="77"/>
        <v>1.1530457119520685</v>
      </c>
    </row>
    <row r="1644" spans="15:18">
      <c r="O1644" s="103">
        <v>0.163699999999986</v>
      </c>
      <c r="P1644" s="103">
        <f t="shared" si="75"/>
        <v>0.19459671293085165</v>
      </c>
      <c r="Q1644" s="121">
        <f t="shared" si="76"/>
        <v>0.12003345653125466</v>
      </c>
      <c r="R1644" s="121">
        <f t="shared" si="77"/>
        <v>1.1529950480647833</v>
      </c>
    </row>
    <row r="1645" spans="15:18">
      <c r="O1645" s="103">
        <v>0.16379999999998601</v>
      </c>
      <c r="P1645" s="103">
        <f t="shared" si="75"/>
        <v>0.19462502387126185</v>
      </c>
      <c r="Q1645" s="121">
        <f t="shared" si="76"/>
        <v>0.12003328966610891</v>
      </c>
      <c r="R1645" s="121">
        <f t="shared" si="77"/>
        <v>1.1529444252828398</v>
      </c>
    </row>
    <row r="1646" spans="15:18">
      <c r="O1646" s="103">
        <v>0.163899999999986</v>
      </c>
      <c r="P1646" s="103">
        <f t="shared" si="75"/>
        <v>0.19465330036168152</v>
      </c>
      <c r="Q1646" s="121">
        <f t="shared" si="76"/>
        <v>0.12003312363320652</v>
      </c>
      <c r="R1646" s="121">
        <f t="shared" si="77"/>
        <v>1.1528938435485967</v>
      </c>
    </row>
    <row r="1647" spans="15:18">
      <c r="O1647" s="103">
        <v>0.16399999999998599</v>
      </c>
      <c r="P1647" s="103">
        <f t="shared" si="75"/>
        <v>0.1946815424278675</v>
      </c>
      <c r="Q1647" s="121">
        <f t="shared" si="76"/>
        <v>0.12003295842839669</v>
      </c>
      <c r="R1647" s="121">
        <f t="shared" si="77"/>
        <v>1.152843302804528</v>
      </c>
    </row>
    <row r="1648" spans="15:18">
      <c r="O1648" s="103">
        <v>0.16409999999998601</v>
      </c>
      <c r="P1648" s="103">
        <f t="shared" si="75"/>
        <v>0.19470975009555622</v>
      </c>
      <c r="Q1648" s="121">
        <f t="shared" si="76"/>
        <v>0.12003279404754927</v>
      </c>
      <c r="R1648" s="121">
        <f t="shared" si="77"/>
        <v>1.1527928029932242</v>
      </c>
    </row>
    <row r="1649" spans="15:18">
      <c r="O1649" s="103">
        <v>0.164199999999986</v>
      </c>
      <c r="P1649" s="103">
        <f t="shared" si="75"/>
        <v>0.1947379233904597</v>
      </c>
      <c r="Q1649" s="121">
        <f t="shared" si="76"/>
        <v>0.12003263048655476</v>
      </c>
      <c r="R1649" s="121">
        <f t="shared" si="77"/>
        <v>1.1527423440573901</v>
      </c>
    </row>
    <row r="1650" spans="15:18">
      <c r="O1650" s="103">
        <v>0.16429999999998601</v>
      </c>
      <c r="P1650" s="103">
        <f t="shared" si="75"/>
        <v>0.19476606233826835</v>
      </c>
      <c r="Q1650" s="121">
        <f t="shared" si="76"/>
        <v>0.12003246774132412</v>
      </c>
      <c r="R1650" s="121">
        <f t="shared" si="77"/>
        <v>1.1526919259398452</v>
      </c>
    </row>
    <row r="1651" spans="15:18">
      <c r="O1651" s="103">
        <v>0.164399999999986</v>
      </c>
      <c r="P1651" s="103">
        <f t="shared" si="75"/>
        <v>0.19479416696464924</v>
      </c>
      <c r="Q1651" s="121">
        <f t="shared" si="76"/>
        <v>0.12003230580778869</v>
      </c>
      <c r="R1651" s="121">
        <f t="shared" si="77"/>
        <v>1.152641548583524</v>
      </c>
    </row>
    <row r="1652" spans="15:18">
      <c r="O1652" s="103">
        <v>0.16449999999998599</v>
      </c>
      <c r="P1652" s="103">
        <f t="shared" si="75"/>
        <v>0.19482223729524653</v>
      </c>
      <c r="Q1652" s="121">
        <f t="shared" si="76"/>
        <v>0.12003214468190017</v>
      </c>
      <c r="R1652" s="121">
        <f t="shared" si="77"/>
        <v>1.152591211931475</v>
      </c>
    </row>
    <row r="1653" spans="15:18">
      <c r="O1653" s="103">
        <v>0.16459999999998601</v>
      </c>
      <c r="P1653" s="103">
        <f t="shared" si="75"/>
        <v>0.19485027335568297</v>
      </c>
      <c r="Q1653" s="121">
        <f t="shared" si="76"/>
        <v>0.12003198435963033</v>
      </c>
      <c r="R1653" s="121">
        <f t="shared" si="77"/>
        <v>1.15254091592686</v>
      </c>
    </row>
    <row r="1654" spans="15:18">
      <c r="O1654" s="103">
        <v>0.164699999999986</v>
      </c>
      <c r="P1654" s="103">
        <f t="shared" si="75"/>
        <v>0.1948782751715557</v>
      </c>
      <c r="Q1654" s="121">
        <f t="shared" si="76"/>
        <v>0.12003182483697115</v>
      </c>
      <c r="R1654" s="121">
        <f t="shared" si="77"/>
        <v>1.1524906605129557</v>
      </c>
    </row>
    <row r="1655" spans="15:18">
      <c r="O1655" s="103">
        <v>0.16479999999998601</v>
      </c>
      <c r="P1655" s="103">
        <f t="shared" si="75"/>
        <v>0.19490624276844221</v>
      </c>
      <c r="Q1655" s="121">
        <f t="shared" si="76"/>
        <v>0.12003166610993458</v>
      </c>
      <c r="R1655" s="121">
        <f t="shared" si="77"/>
        <v>1.1524404456331507</v>
      </c>
    </row>
    <row r="1656" spans="15:18">
      <c r="O1656" s="103">
        <v>0.164899999999986</v>
      </c>
      <c r="P1656" s="103">
        <f t="shared" si="75"/>
        <v>0.19493417617189543</v>
      </c>
      <c r="Q1656" s="121">
        <f t="shared" si="76"/>
        <v>0.1200315081745524</v>
      </c>
      <c r="R1656" s="121">
        <f t="shared" si="77"/>
        <v>1.1523902712309477</v>
      </c>
    </row>
    <row r="1657" spans="15:18">
      <c r="O1657" s="103">
        <v>0.16499999999998599</v>
      </c>
      <c r="P1657" s="103">
        <f t="shared" si="75"/>
        <v>0.19496207540744534</v>
      </c>
      <c r="Q1657" s="121">
        <f t="shared" si="76"/>
        <v>0.12003135102687622</v>
      </c>
      <c r="R1657" s="121">
        <f t="shared" si="77"/>
        <v>1.1523401372499609</v>
      </c>
    </row>
    <row r="1658" spans="15:18">
      <c r="O1658" s="103">
        <v>0.16509999999998601</v>
      </c>
      <c r="P1658" s="103">
        <f t="shared" si="75"/>
        <v>0.19498994050060023</v>
      </c>
      <c r="Q1658" s="121">
        <f t="shared" si="76"/>
        <v>0.12003119466297733</v>
      </c>
      <c r="R1658" s="121">
        <f t="shared" si="77"/>
        <v>1.1522900436339185</v>
      </c>
    </row>
    <row r="1659" spans="15:18">
      <c r="O1659" s="103">
        <v>0.165199999999986</v>
      </c>
      <c r="P1659" s="103">
        <f t="shared" si="75"/>
        <v>0.19501777147684482</v>
      </c>
      <c r="Q1659" s="121">
        <f t="shared" si="76"/>
        <v>0.12003103907894666</v>
      </c>
      <c r="R1659" s="121">
        <f t="shared" si="77"/>
        <v>1.1522399903266591</v>
      </c>
    </row>
    <row r="1660" spans="15:18">
      <c r="O1660" s="103">
        <v>0.16529999999998601</v>
      </c>
      <c r="P1660" s="103">
        <f t="shared" si="75"/>
        <v>0.19504556836164028</v>
      </c>
      <c r="Q1660" s="121">
        <f t="shared" si="76"/>
        <v>0.12003088427089459</v>
      </c>
      <c r="R1660" s="121">
        <f t="shared" si="77"/>
        <v>1.1521899772721351</v>
      </c>
    </row>
    <row r="1661" spans="15:18">
      <c r="O1661" s="103">
        <v>0.165399999999986</v>
      </c>
      <c r="P1661" s="103">
        <f t="shared" si="75"/>
        <v>0.19507333118042705</v>
      </c>
      <c r="Q1661" s="121">
        <f t="shared" si="76"/>
        <v>0.12003073023495088</v>
      </c>
      <c r="R1661" s="121">
        <f t="shared" si="77"/>
        <v>1.1521400044144079</v>
      </c>
    </row>
    <row r="1662" spans="15:18">
      <c r="O1662" s="103">
        <v>0.16549999999998599</v>
      </c>
      <c r="P1662" s="103">
        <f t="shared" si="75"/>
        <v>0.1951010599586199</v>
      </c>
      <c r="Q1662" s="121">
        <f t="shared" si="76"/>
        <v>0.12003057696726463</v>
      </c>
      <c r="R1662" s="121">
        <f t="shared" si="77"/>
        <v>1.1520900716976528</v>
      </c>
    </row>
    <row r="1663" spans="15:18">
      <c r="O1663" s="103">
        <v>0.16559999999998601</v>
      </c>
      <c r="P1663" s="103">
        <f t="shared" si="75"/>
        <v>0.1951287547216139</v>
      </c>
      <c r="Q1663" s="121">
        <f t="shared" si="76"/>
        <v>0.12003042446400419</v>
      </c>
      <c r="R1663" s="121">
        <f t="shared" si="77"/>
        <v>1.1520401790661541</v>
      </c>
    </row>
    <row r="1664" spans="15:18">
      <c r="O1664" s="103">
        <v>0.165699999999986</v>
      </c>
      <c r="P1664" s="103">
        <f t="shared" si="75"/>
        <v>0.19515641549477747</v>
      </c>
      <c r="Q1664" s="121">
        <f t="shared" si="76"/>
        <v>0.12003027272135693</v>
      </c>
      <c r="R1664" s="121">
        <f t="shared" si="77"/>
        <v>1.1519903264643077</v>
      </c>
    </row>
    <row r="1665" spans="15:18">
      <c r="O1665" s="103">
        <v>0.16579999999998599</v>
      </c>
      <c r="P1665" s="103">
        <f t="shared" si="75"/>
        <v>0.19518404230346029</v>
      </c>
      <c r="Q1665" s="121">
        <f t="shared" si="76"/>
        <v>0.12003012173552925</v>
      </c>
      <c r="R1665" s="121">
        <f t="shared" si="77"/>
        <v>1.1519405138366199</v>
      </c>
    </row>
    <row r="1666" spans="15:18">
      <c r="O1666" s="103">
        <v>0.165899999999986</v>
      </c>
      <c r="P1666" s="103">
        <f t="shared" si="75"/>
        <v>0.19521163517298637</v>
      </c>
      <c r="Q1666" s="121">
        <f t="shared" si="76"/>
        <v>0.12002997150274655</v>
      </c>
      <c r="R1666" s="121">
        <f t="shared" si="77"/>
        <v>1.1518907411277071</v>
      </c>
    </row>
    <row r="1667" spans="15:18">
      <c r="O1667" s="103">
        <v>0.16599999999998599</v>
      </c>
      <c r="P1667" s="103">
        <f t="shared" si="75"/>
        <v>0.19523919412865723</v>
      </c>
      <c r="Q1667" s="121">
        <f t="shared" si="76"/>
        <v>0.12002982201925297</v>
      </c>
      <c r="R1667" s="121">
        <f t="shared" si="77"/>
        <v>1.1518410082822945</v>
      </c>
    </row>
    <row r="1668" spans="15:18">
      <c r="O1668" s="103">
        <v>0.16609999999998601</v>
      </c>
      <c r="P1668" s="103">
        <f t="shared" si="75"/>
        <v>0.19526671919575198</v>
      </c>
      <c r="Q1668" s="121">
        <f t="shared" si="76"/>
        <v>0.12002967328131144</v>
      </c>
      <c r="R1668" s="121">
        <f t="shared" si="77"/>
        <v>1.1517913152452186</v>
      </c>
    </row>
    <row r="1669" spans="15:18">
      <c r="O1669" s="103">
        <v>0.166199999999986</v>
      </c>
      <c r="P1669" s="103">
        <f t="shared" si="75"/>
        <v>0.19529421039952752</v>
      </c>
      <c r="Q1669" s="121">
        <f t="shared" si="76"/>
        <v>0.12002952528520347</v>
      </c>
      <c r="R1669" s="121">
        <f t="shared" si="77"/>
        <v>1.1517416619614238</v>
      </c>
    </row>
    <row r="1670" spans="15:18">
      <c r="O1670" s="103">
        <v>0.16629999999998599</v>
      </c>
      <c r="P1670" s="103">
        <f t="shared" si="75"/>
        <v>0.19532166776521617</v>
      </c>
      <c r="Q1670" s="121">
        <f t="shared" si="76"/>
        <v>0.12002937802722917</v>
      </c>
      <c r="R1670" s="121">
        <f t="shared" si="77"/>
        <v>1.1516920483759641</v>
      </c>
    </row>
    <row r="1671" spans="15:18">
      <c r="O1671" s="103">
        <v>0.166399999999986</v>
      </c>
      <c r="P1671" s="103">
        <f t="shared" si="75"/>
        <v>0.19534909131802924</v>
      </c>
      <c r="Q1671" s="121">
        <f t="shared" si="76"/>
        <v>0.1200292315037071</v>
      </c>
      <c r="R1671" s="121">
        <f t="shared" si="77"/>
        <v>1.1516424744340017</v>
      </c>
    </row>
    <row r="1672" spans="15:18">
      <c r="O1672" s="103">
        <v>0.16649999999998599</v>
      </c>
      <c r="P1672" s="103">
        <f t="shared" si="75"/>
        <v>0.19537648108315273</v>
      </c>
      <c r="Q1672" s="121">
        <f t="shared" si="76"/>
        <v>0.12002908571097412</v>
      </c>
      <c r="R1672" s="121">
        <f t="shared" si="77"/>
        <v>1.1515929400808078</v>
      </c>
    </row>
    <row r="1673" spans="15:18">
      <c r="O1673" s="103">
        <v>0.16659999999998601</v>
      </c>
      <c r="P1673" s="103">
        <f t="shared" ref="P1673:P1736" si="78">($O$3*NORMSDIST((1-Q1673)^-0.5*NORMSINV(O1673)+(Q1673/(1-Q1673))^0.5*NORMSINV(0.999))-O1673*$O$3)*R1673</f>
        <v>0.1954038370857521</v>
      </c>
      <c r="Q1673" s="121">
        <f t="shared" ref="Q1673:Q1736" si="79">0.12*(1-EXP(-50*O1673))/(1-EXP(-50))+0.24*(1-(1-EXP(-50*O1673))/(1-EXP(-50)))</f>
        <v>0.12002894064538544</v>
      </c>
      <c r="R1673" s="121">
        <f t="shared" ref="R1673:R1736" si="80">(1-1.5*(0.11852-0.05478*LN(O1673))^2)^(-1)*(1+($O$4-2.5)*(0.11852-0.05478*LN(O1673))^2)</f>
        <v>1.1515434452617614</v>
      </c>
    </row>
    <row r="1674" spans="15:18">
      <c r="O1674" s="103">
        <v>0.166699999999986</v>
      </c>
      <c r="P1674" s="103">
        <f t="shared" si="78"/>
        <v>0.19543115935096825</v>
      </c>
      <c r="Q1674" s="121">
        <f t="shared" si="79"/>
        <v>0.12002879630331441</v>
      </c>
      <c r="R1674" s="121">
        <f t="shared" si="80"/>
        <v>1.1514939899223495</v>
      </c>
    </row>
    <row r="1675" spans="15:18">
      <c r="O1675" s="103">
        <v>0.16679999999998599</v>
      </c>
      <c r="P1675" s="103">
        <f t="shared" si="78"/>
        <v>0.19545844790392053</v>
      </c>
      <c r="Q1675" s="121">
        <f t="shared" si="79"/>
        <v>0.12002865268115245</v>
      </c>
      <c r="R1675" s="121">
        <f t="shared" si="80"/>
        <v>1.1514445740081665</v>
      </c>
    </row>
    <row r="1676" spans="15:18">
      <c r="O1676" s="103">
        <v>0.166899999999986</v>
      </c>
      <c r="P1676" s="103">
        <f t="shared" si="78"/>
        <v>0.19548570276970437</v>
      </c>
      <c r="Q1676" s="121">
        <f t="shared" si="79"/>
        <v>0.120028509775309</v>
      </c>
      <c r="R1676" s="121">
        <f t="shared" si="80"/>
        <v>1.1513951974649137</v>
      </c>
    </row>
    <row r="1677" spans="15:18">
      <c r="O1677" s="103">
        <v>0.16699999999998599</v>
      </c>
      <c r="P1677" s="103">
        <f t="shared" si="78"/>
        <v>0.19551292397339234</v>
      </c>
      <c r="Q1677" s="121">
        <f t="shared" si="79"/>
        <v>0.12002836758221146</v>
      </c>
      <c r="R1677" s="121">
        <f t="shared" si="80"/>
        <v>1.1513458602384006</v>
      </c>
    </row>
    <row r="1678" spans="15:18">
      <c r="O1678" s="103">
        <v>0.16709999999998601</v>
      </c>
      <c r="P1678" s="103">
        <f t="shared" si="78"/>
        <v>0.19554011154003456</v>
      </c>
      <c r="Q1678" s="121">
        <f t="shared" si="79"/>
        <v>0.12002822609830492</v>
      </c>
      <c r="R1678" s="121">
        <f t="shared" si="80"/>
        <v>1.1512965622745424</v>
      </c>
    </row>
    <row r="1679" spans="15:18">
      <c r="O1679" s="103">
        <v>0.167199999999986</v>
      </c>
      <c r="P1679" s="103">
        <f t="shared" si="78"/>
        <v>0.19556726549465722</v>
      </c>
      <c r="Q1679" s="121">
        <f t="shared" si="79"/>
        <v>0.12002808532005231</v>
      </c>
      <c r="R1679" s="121">
        <f t="shared" si="80"/>
        <v>1.1512473035193613</v>
      </c>
    </row>
    <row r="1680" spans="15:18">
      <c r="O1680" s="103">
        <v>0.16729999999998599</v>
      </c>
      <c r="P1680" s="103">
        <f t="shared" si="78"/>
        <v>0.19559438586226474</v>
      </c>
      <c r="Q1680" s="121">
        <f t="shared" si="79"/>
        <v>0.12002794524393418</v>
      </c>
      <c r="R1680" s="121">
        <f t="shared" si="80"/>
        <v>1.151198083918985</v>
      </c>
    </row>
    <row r="1681" spans="15:18">
      <c r="O1681" s="103">
        <v>0.167399999999986</v>
      </c>
      <c r="P1681" s="103">
        <f t="shared" si="78"/>
        <v>0.1956214726678383</v>
      </c>
      <c r="Q1681" s="121">
        <f t="shared" si="79"/>
        <v>0.12002780586644859</v>
      </c>
      <c r="R1681" s="121">
        <f t="shared" si="80"/>
        <v>1.1511489034196485</v>
      </c>
    </row>
    <row r="1682" spans="15:18">
      <c r="O1682" s="103">
        <v>0.16749999999998599</v>
      </c>
      <c r="P1682" s="103">
        <f t="shared" si="78"/>
        <v>0.19564852593633536</v>
      </c>
      <c r="Q1682" s="121">
        <f t="shared" si="79"/>
        <v>0.12002766718411111</v>
      </c>
      <c r="R1682" s="121">
        <f t="shared" si="80"/>
        <v>1.151099761967691</v>
      </c>
    </row>
    <row r="1683" spans="15:18">
      <c r="O1683" s="103">
        <v>0.16759999999998601</v>
      </c>
      <c r="P1683" s="103">
        <f t="shared" si="78"/>
        <v>0.19567554569269216</v>
      </c>
      <c r="Q1683" s="121">
        <f t="shared" si="79"/>
        <v>0.12002752919345468</v>
      </c>
      <c r="R1683" s="121">
        <f t="shared" si="80"/>
        <v>1.1510506595095582</v>
      </c>
    </row>
    <row r="1684" spans="15:18">
      <c r="O1684" s="103">
        <v>0.167699999999986</v>
      </c>
      <c r="P1684" s="103">
        <f t="shared" si="78"/>
        <v>0.19570253196181914</v>
      </c>
      <c r="Q1684" s="121">
        <f t="shared" si="79"/>
        <v>0.1200273918910295</v>
      </c>
      <c r="R1684" s="121">
        <f t="shared" si="80"/>
        <v>1.1510015959918003</v>
      </c>
    </row>
    <row r="1685" spans="15:18">
      <c r="O1685" s="103">
        <v>0.16779999999998599</v>
      </c>
      <c r="P1685" s="103">
        <f t="shared" si="78"/>
        <v>0.19572948476860674</v>
      </c>
      <c r="Q1685" s="121">
        <f t="shared" si="79"/>
        <v>0.12002725527340306</v>
      </c>
      <c r="R1685" s="121">
        <f t="shared" si="80"/>
        <v>1.1509525713610722</v>
      </c>
    </row>
    <row r="1686" spans="15:18">
      <c r="O1686" s="103">
        <v>0.167899999999986</v>
      </c>
      <c r="P1686" s="103">
        <f t="shared" si="78"/>
        <v>0.19575640413792036</v>
      </c>
      <c r="Q1686" s="121">
        <f t="shared" si="79"/>
        <v>0.12002711933715984</v>
      </c>
      <c r="R1686" s="121">
        <f t="shared" si="80"/>
        <v>1.1509035855641339</v>
      </c>
    </row>
    <row r="1687" spans="15:18">
      <c r="O1687" s="103">
        <v>0.16799999999998599</v>
      </c>
      <c r="P1687" s="103">
        <f t="shared" si="78"/>
        <v>0.1957832900946041</v>
      </c>
      <c r="Q1687" s="121">
        <f t="shared" si="79"/>
        <v>0.12002698407890147</v>
      </c>
      <c r="R1687" s="121">
        <f t="shared" si="80"/>
        <v>1.1508546385478495</v>
      </c>
    </row>
    <row r="1688" spans="15:18">
      <c r="O1688" s="103">
        <v>0.16809999999998601</v>
      </c>
      <c r="P1688" s="103">
        <f t="shared" si="78"/>
        <v>0.19581014266347777</v>
      </c>
      <c r="Q1688" s="121">
        <f t="shared" si="79"/>
        <v>0.12002684949524649</v>
      </c>
      <c r="R1688" s="121">
        <f t="shared" si="80"/>
        <v>1.150805730259187</v>
      </c>
    </row>
    <row r="1689" spans="15:18">
      <c r="O1689" s="103">
        <v>0.168199999999986</v>
      </c>
      <c r="P1689" s="103">
        <f t="shared" si="78"/>
        <v>0.19583696186933816</v>
      </c>
      <c r="Q1689" s="121">
        <f t="shared" si="79"/>
        <v>0.12002671558283028</v>
      </c>
      <c r="R1689" s="121">
        <f t="shared" si="80"/>
        <v>1.1507568606452185</v>
      </c>
    </row>
    <row r="1690" spans="15:18">
      <c r="O1690" s="103">
        <v>0.16829999999998599</v>
      </c>
      <c r="P1690" s="103">
        <f t="shared" si="78"/>
        <v>0.19586374773696058</v>
      </c>
      <c r="Q1690" s="121">
        <f t="shared" si="79"/>
        <v>0.12002658233830503</v>
      </c>
      <c r="R1690" s="121">
        <f t="shared" si="80"/>
        <v>1.1507080296531191</v>
      </c>
    </row>
    <row r="1691" spans="15:18">
      <c r="O1691" s="103">
        <v>0.16839999999998601</v>
      </c>
      <c r="P1691" s="103">
        <f t="shared" si="78"/>
        <v>0.19589050029109539</v>
      </c>
      <c r="Q1691" s="121">
        <f t="shared" si="79"/>
        <v>0.12002644975833962</v>
      </c>
      <c r="R1691" s="121">
        <f t="shared" si="80"/>
        <v>1.1506592372301681</v>
      </c>
    </row>
    <row r="1692" spans="15:18">
      <c r="O1692" s="103">
        <v>0.168499999999985</v>
      </c>
      <c r="P1692" s="103">
        <f t="shared" si="78"/>
        <v>0.19591721955647068</v>
      </c>
      <c r="Q1692" s="121">
        <f t="shared" si="79"/>
        <v>0.12002631783961956</v>
      </c>
      <c r="R1692" s="121">
        <f t="shared" si="80"/>
        <v>1.1506104833237476</v>
      </c>
    </row>
    <row r="1693" spans="15:18">
      <c r="O1693" s="103">
        <v>0.16859999999998601</v>
      </c>
      <c r="P1693" s="103">
        <f t="shared" si="78"/>
        <v>0.19594390555779409</v>
      </c>
      <c r="Q1693" s="121">
        <f t="shared" si="79"/>
        <v>0.12002618657884687</v>
      </c>
      <c r="R1693" s="121">
        <f t="shared" si="80"/>
        <v>1.1505617678813396</v>
      </c>
    </row>
    <row r="1694" spans="15:18">
      <c r="O1694" s="103">
        <v>0.168699999999986</v>
      </c>
      <c r="P1694" s="103">
        <f t="shared" si="78"/>
        <v>0.19597055831974539</v>
      </c>
      <c r="Q1694" s="121">
        <f t="shared" si="79"/>
        <v>0.12002605597273999</v>
      </c>
      <c r="R1694" s="121">
        <f t="shared" si="80"/>
        <v>1.1505130908505339</v>
      </c>
    </row>
    <row r="1695" spans="15:18">
      <c r="O1695" s="103">
        <v>0.16879999999998599</v>
      </c>
      <c r="P1695" s="103">
        <f t="shared" si="78"/>
        <v>0.19599717786698567</v>
      </c>
      <c r="Q1695" s="121">
        <f t="shared" si="79"/>
        <v>0.12002592601803379</v>
      </c>
      <c r="R1695" s="121">
        <f t="shared" si="80"/>
        <v>1.1504644521790179</v>
      </c>
    </row>
    <row r="1696" spans="15:18">
      <c r="O1696" s="103">
        <v>0.16889999999998601</v>
      </c>
      <c r="P1696" s="103">
        <f t="shared" si="78"/>
        <v>0.19602376422415047</v>
      </c>
      <c r="Q1696" s="121">
        <f t="shared" si="79"/>
        <v>0.12002579671147939</v>
      </c>
      <c r="R1696" s="121">
        <f t="shared" si="80"/>
        <v>1.1504158518145835</v>
      </c>
    </row>
    <row r="1697" spans="15:18">
      <c r="O1697" s="103">
        <v>0.168999999999985</v>
      </c>
      <c r="P1697" s="103">
        <f t="shared" si="78"/>
        <v>0.19605031741585402</v>
      </c>
      <c r="Q1697" s="121">
        <f t="shared" si="79"/>
        <v>0.12002566804984414</v>
      </c>
      <c r="R1697" s="121">
        <f t="shared" si="80"/>
        <v>1.1503672897051234</v>
      </c>
    </row>
    <row r="1698" spans="15:18">
      <c r="O1698" s="103">
        <v>0.16909999999998601</v>
      </c>
      <c r="P1698" s="103">
        <f t="shared" si="78"/>
        <v>0.19607683746668725</v>
      </c>
      <c r="Q1698" s="121">
        <f t="shared" si="79"/>
        <v>0.12002554002991146</v>
      </c>
      <c r="R1698" s="121">
        <f t="shared" si="80"/>
        <v>1.1503187657986309</v>
      </c>
    </row>
    <row r="1699" spans="15:18">
      <c r="O1699" s="103">
        <v>0.169199999999986</v>
      </c>
      <c r="P1699" s="103">
        <f t="shared" si="78"/>
        <v>0.19610332440121628</v>
      </c>
      <c r="Q1699" s="121">
        <f t="shared" si="79"/>
        <v>0.12002541264848085</v>
      </c>
      <c r="R1699" s="121">
        <f t="shared" si="80"/>
        <v>1.1502702800432023</v>
      </c>
    </row>
    <row r="1700" spans="15:18">
      <c r="O1700" s="103">
        <v>0.16929999999998599</v>
      </c>
      <c r="P1700" s="103">
        <f t="shared" si="78"/>
        <v>0.19612977824398647</v>
      </c>
      <c r="Q1700" s="121">
        <f t="shared" si="79"/>
        <v>0.12002528590236779</v>
      </c>
      <c r="R1700" s="121">
        <f t="shared" si="80"/>
        <v>1.1502218323870335</v>
      </c>
    </row>
    <row r="1701" spans="15:18">
      <c r="O1701" s="103">
        <v>0.16939999999998501</v>
      </c>
      <c r="P1701" s="103">
        <f t="shared" si="78"/>
        <v>0.19615619901951878</v>
      </c>
      <c r="Q1701" s="121">
        <f t="shared" si="79"/>
        <v>0.12002515978840358</v>
      </c>
      <c r="R1701" s="121">
        <f t="shared" si="80"/>
        <v>1.1501734227784226</v>
      </c>
    </row>
    <row r="1702" spans="15:18">
      <c r="O1702" s="103">
        <v>0.169499999999985</v>
      </c>
      <c r="P1702" s="103">
        <f t="shared" si="78"/>
        <v>0.19618258675231362</v>
      </c>
      <c r="Q1702" s="121">
        <f t="shared" si="79"/>
        <v>0.12002503430343543</v>
      </c>
      <c r="R1702" s="121">
        <f t="shared" si="80"/>
        <v>1.1501250511657646</v>
      </c>
    </row>
    <row r="1703" spans="15:18">
      <c r="O1703" s="103">
        <v>0.16959999999998501</v>
      </c>
      <c r="P1703" s="103">
        <f t="shared" si="78"/>
        <v>0.19620894146684492</v>
      </c>
      <c r="Q1703" s="121">
        <f t="shared" si="79"/>
        <v>0.12002490944432614</v>
      </c>
      <c r="R1703" s="121">
        <f t="shared" si="80"/>
        <v>1.150076717497559</v>
      </c>
    </row>
    <row r="1704" spans="15:18">
      <c r="O1704" s="103">
        <v>0.169699999999985</v>
      </c>
      <c r="P1704" s="103">
        <f t="shared" si="78"/>
        <v>0.19623526318756535</v>
      </c>
      <c r="Q1704" s="121">
        <f t="shared" si="79"/>
        <v>0.12002478520795426</v>
      </c>
      <c r="R1704" s="121">
        <f t="shared" si="80"/>
        <v>1.1500284217224017</v>
      </c>
    </row>
    <row r="1705" spans="15:18">
      <c r="O1705" s="103">
        <v>0.16979999999998499</v>
      </c>
      <c r="P1705" s="103">
        <f t="shared" si="78"/>
        <v>0.19626155193890579</v>
      </c>
      <c r="Q1705" s="121">
        <f t="shared" si="79"/>
        <v>0.12002466159121389</v>
      </c>
      <c r="R1705" s="121">
        <f t="shared" si="80"/>
        <v>1.1499801637889915</v>
      </c>
    </row>
    <row r="1706" spans="15:18">
      <c r="O1706" s="103">
        <v>0.16989999999998501</v>
      </c>
      <c r="P1706" s="103">
        <f t="shared" si="78"/>
        <v>0.19628780774527205</v>
      </c>
      <c r="Q1706" s="121">
        <f t="shared" si="79"/>
        <v>0.12002453859101456</v>
      </c>
      <c r="R1706" s="121">
        <f t="shared" si="80"/>
        <v>1.1499319436461237</v>
      </c>
    </row>
    <row r="1707" spans="15:18">
      <c r="O1707" s="103">
        <v>0.169999999999985</v>
      </c>
      <c r="P1707" s="103">
        <f t="shared" si="78"/>
        <v>0.19631403063104838</v>
      </c>
      <c r="Q1707" s="121">
        <f t="shared" si="79"/>
        <v>0.1200244162042813</v>
      </c>
      <c r="R1707" s="121">
        <f t="shared" si="80"/>
        <v>1.1498837612426944</v>
      </c>
    </row>
    <row r="1708" spans="15:18">
      <c r="O1708" s="103">
        <v>0.17009999999998501</v>
      </c>
      <c r="P1708" s="103">
        <f t="shared" si="78"/>
        <v>0.19634022062059478</v>
      </c>
      <c r="Q1708" s="121">
        <f t="shared" si="79"/>
        <v>0.1200242944279544</v>
      </c>
      <c r="R1708" s="121">
        <f t="shared" si="80"/>
        <v>1.1498356165276977</v>
      </c>
    </row>
    <row r="1709" spans="15:18">
      <c r="O1709" s="103">
        <v>0.170199999999985</v>
      </c>
      <c r="P1709" s="103">
        <f t="shared" si="78"/>
        <v>0.19636637773824989</v>
      </c>
      <c r="Q1709" s="121">
        <f t="shared" si="79"/>
        <v>0.12002417325898948</v>
      </c>
      <c r="R1709" s="121">
        <f t="shared" si="80"/>
        <v>1.1497875094502272</v>
      </c>
    </row>
    <row r="1710" spans="15:18">
      <c r="O1710" s="103">
        <v>0.17029999999998499</v>
      </c>
      <c r="P1710" s="103">
        <f t="shared" si="78"/>
        <v>0.19639250200832783</v>
      </c>
      <c r="Q1710" s="121">
        <f t="shared" si="79"/>
        <v>0.12002405269435729</v>
      </c>
      <c r="R1710" s="121">
        <f t="shared" si="80"/>
        <v>1.1497394399594743</v>
      </c>
    </row>
    <row r="1711" spans="15:18">
      <c r="O1711" s="103">
        <v>0.17039999999998501</v>
      </c>
      <c r="P1711" s="103">
        <f t="shared" si="78"/>
        <v>0.19641859345512161</v>
      </c>
      <c r="Q1711" s="121">
        <f t="shared" si="79"/>
        <v>0.1200239327310437</v>
      </c>
      <c r="R1711" s="121">
        <f t="shared" si="80"/>
        <v>1.1496914080047285</v>
      </c>
    </row>
    <row r="1712" spans="15:18">
      <c r="O1712" s="103">
        <v>0.170499999999985</v>
      </c>
      <c r="P1712" s="103">
        <f t="shared" si="78"/>
        <v>0.19644465210289858</v>
      </c>
      <c r="Q1712" s="121">
        <f t="shared" si="79"/>
        <v>0.12002381336604964</v>
      </c>
      <c r="R1712" s="121">
        <f t="shared" si="80"/>
        <v>1.1496434135353781</v>
      </c>
    </row>
    <row r="1713" spans="15:18">
      <c r="O1713" s="103">
        <v>0.17059999999998501</v>
      </c>
      <c r="P1713" s="103">
        <f t="shared" si="78"/>
        <v>0.19647067797590603</v>
      </c>
      <c r="Q1713" s="121">
        <f t="shared" si="79"/>
        <v>0.12002369459639099</v>
      </c>
      <c r="R1713" s="121">
        <f t="shared" si="80"/>
        <v>1.1495954565009074</v>
      </c>
    </row>
    <row r="1714" spans="15:18">
      <c r="O1714" s="103">
        <v>0.170699999999985</v>
      </c>
      <c r="P1714" s="103">
        <f t="shared" si="78"/>
        <v>0.1964966710983666</v>
      </c>
      <c r="Q1714" s="121">
        <f t="shared" si="79"/>
        <v>0.12002357641909846</v>
      </c>
      <c r="R1714" s="121">
        <f t="shared" si="80"/>
        <v>1.1495475368509001</v>
      </c>
    </row>
    <row r="1715" spans="15:18">
      <c r="O1715" s="103">
        <v>0.17079999999998499</v>
      </c>
      <c r="P1715" s="103">
        <f t="shared" si="78"/>
        <v>0.19652263149447974</v>
      </c>
      <c r="Q1715" s="121">
        <f t="shared" si="79"/>
        <v>0.12002345883121765</v>
      </c>
      <c r="R1715" s="121">
        <f t="shared" si="80"/>
        <v>1.1494996545350351</v>
      </c>
    </row>
    <row r="1716" spans="15:18">
      <c r="O1716" s="103">
        <v>0.17089999999998501</v>
      </c>
      <c r="P1716" s="103">
        <f t="shared" si="78"/>
        <v>0.19654855918842351</v>
      </c>
      <c r="Q1716" s="121">
        <f t="shared" si="79"/>
        <v>0.12002334182980882</v>
      </c>
      <c r="R1716" s="121">
        <f t="shared" si="80"/>
        <v>1.1494518095030903</v>
      </c>
    </row>
    <row r="1717" spans="15:18">
      <c r="O1717" s="103">
        <v>0.170999999999985</v>
      </c>
      <c r="P1717" s="103">
        <f t="shared" si="78"/>
        <v>0.19657445420435146</v>
      </c>
      <c r="Q1717" s="121">
        <f t="shared" si="79"/>
        <v>0.12002322541194699</v>
      </c>
      <c r="R1717" s="121">
        <f t="shared" si="80"/>
        <v>1.1494040017049385</v>
      </c>
    </row>
    <row r="1718" spans="15:18">
      <c r="O1718" s="103">
        <v>0.17109999999998499</v>
      </c>
      <c r="P1718" s="103">
        <f t="shared" si="78"/>
        <v>0.19660031656639473</v>
      </c>
      <c r="Q1718" s="121">
        <f t="shared" si="79"/>
        <v>0.12002310957472163</v>
      </c>
      <c r="R1718" s="121">
        <f t="shared" si="80"/>
        <v>1.1493562310905496</v>
      </c>
    </row>
    <row r="1719" spans="15:18">
      <c r="O1719" s="103">
        <v>0.171199999999985</v>
      </c>
      <c r="P1719" s="103">
        <f t="shared" si="78"/>
        <v>0.19662614629866199</v>
      </c>
      <c r="Q1719" s="121">
        <f t="shared" si="79"/>
        <v>0.12002299431523687</v>
      </c>
      <c r="R1719" s="121">
        <f t="shared" si="80"/>
        <v>1.1493084976099901</v>
      </c>
    </row>
    <row r="1720" spans="15:18">
      <c r="O1720" s="103">
        <v>0.17129999999998499</v>
      </c>
      <c r="P1720" s="103">
        <f t="shared" si="78"/>
        <v>0.19665194342523823</v>
      </c>
      <c r="Q1720" s="121">
        <f t="shared" si="79"/>
        <v>0.12002287963061117</v>
      </c>
      <c r="R1720" s="121">
        <f t="shared" si="80"/>
        <v>1.1492608012134213</v>
      </c>
    </row>
    <row r="1721" spans="15:18">
      <c r="O1721" s="103">
        <v>0.17139999999998501</v>
      </c>
      <c r="P1721" s="103">
        <f t="shared" si="78"/>
        <v>0.19667770797018591</v>
      </c>
      <c r="Q1721" s="121">
        <f t="shared" si="79"/>
        <v>0.12002276551797744</v>
      </c>
      <c r="R1721" s="121">
        <f t="shared" si="80"/>
        <v>1.149213141851102</v>
      </c>
    </row>
    <row r="1722" spans="15:18">
      <c r="O1722" s="103">
        <v>0.171499999999985</v>
      </c>
      <c r="P1722" s="103">
        <f t="shared" si="78"/>
        <v>0.19670343995754441</v>
      </c>
      <c r="Q1722" s="121">
        <f t="shared" si="79"/>
        <v>0.12002265197448284</v>
      </c>
      <c r="R1722" s="121">
        <f t="shared" si="80"/>
        <v>1.149165519473385</v>
      </c>
    </row>
    <row r="1723" spans="15:18">
      <c r="O1723" s="103">
        <v>0.17159999999998499</v>
      </c>
      <c r="P1723" s="103">
        <f t="shared" si="78"/>
        <v>0.19672913941133049</v>
      </c>
      <c r="Q1723" s="121">
        <f t="shared" si="79"/>
        <v>0.12002253899728879</v>
      </c>
      <c r="R1723" s="121">
        <f t="shared" si="80"/>
        <v>1.1491179340307189</v>
      </c>
    </row>
    <row r="1724" spans="15:18">
      <c r="O1724" s="103">
        <v>0.171699999999985</v>
      </c>
      <c r="P1724" s="103">
        <f t="shared" si="78"/>
        <v>0.19675480635553727</v>
      </c>
      <c r="Q1724" s="121">
        <f t="shared" si="79"/>
        <v>0.12002242658357082</v>
      </c>
      <c r="R1724" s="121">
        <f t="shared" si="80"/>
        <v>1.1490703854736468</v>
      </c>
    </row>
    <row r="1725" spans="15:18">
      <c r="O1725" s="103">
        <v>0.17179999999998499</v>
      </c>
      <c r="P1725" s="103">
        <f t="shared" si="78"/>
        <v>0.19678044081413573</v>
      </c>
      <c r="Q1725" s="121">
        <f t="shared" si="79"/>
        <v>0.12002231473051864</v>
      </c>
      <c r="R1725" s="121">
        <f t="shared" si="80"/>
        <v>1.1490228737528076</v>
      </c>
    </row>
    <row r="1726" spans="15:18">
      <c r="O1726" s="103">
        <v>0.17189999999998501</v>
      </c>
      <c r="P1726" s="103">
        <f t="shared" si="78"/>
        <v>0.19680604281107444</v>
      </c>
      <c r="Q1726" s="121">
        <f t="shared" si="79"/>
        <v>0.12002220343533586</v>
      </c>
      <c r="R1726" s="121">
        <f t="shared" si="80"/>
        <v>1.148975398818934</v>
      </c>
    </row>
    <row r="1727" spans="15:18">
      <c r="O1727" s="103">
        <v>0.171999999999985</v>
      </c>
      <c r="P1727" s="103">
        <f t="shared" si="78"/>
        <v>0.1968316123702766</v>
      </c>
      <c r="Q1727" s="121">
        <f t="shared" si="79"/>
        <v>0.12002209269524013</v>
      </c>
      <c r="R1727" s="121">
        <f t="shared" si="80"/>
        <v>1.1489279606228529</v>
      </c>
    </row>
    <row r="1728" spans="15:18">
      <c r="O1728" s="103">
        <v>0.17209999999998499</v>
      </c>
      <c r="P1728" s="103">
        <f t="shared" si="78"/>
        <v>0.19685714951564509</v>
      </c>
      <c r="Q1728" s="121">
        <f t="shared" si="79"/>
        <v>0.12002198250746292</v>
      </c>
      <c r="R1728" s="121">
        <f t="shared" si="80"/>
        <v>1.1488805591154851</v>
      </c>
    </row>
    <row r="1729" spans="15:18">
      <c r="O1729" s="103">
        <v>0.172199999999985</v>
      </c>
      <c r="P1729" s="103">
        <f t="shared" si="78"/>
        <v>0.19688265427105872</v>
      </c>
      <c r="Q1729" s="121">
        <f t="shared" si="79"/>
        <v>0.12002187286924956</v>
      </c>
      <c r="R1729" s="121">
        <f t="shared" si="80"/>
        <v>1.1488331942478465</v>
      </c>
    </row>
    <row r="1730" spans="15:18">
      <c r="O1730" s="103">
        <v>0.17229999999998499</v>
      </c>
      <c r="P1730" s="103">
        <f t="shared" si="78"/>
        <v>0.19690812666037413</v>
      </c>
      <c r="Q1730" s="121">
        <f t="shared" si="79"/>
        <v>0.12002176377785904</v>
      </c>
      <c r="R1730" s="121">
        <f t="shared" si="80"/>
        <v>1.148785865971045</v>
      </c>
    </row>
    <row r="1731" spans="15:18">
      <c r="O1731" s="103">
        <v>0.17239999999998501</v>
      </c>
      <c r="P1731" s="103">
        <f t="shared" si="78"/>
        <v>0.1969335667074241</v>
      </c>
      <c r="Q1731" s="121">
        <f t="shared" si="79"/>
        <v>0.12002165523056414</v>
      </c>
      <c r="R1731" s="121">
        <f t="shared" si="80"/>
        <v>1.1487385742362832</v>
      </c>
    </row>
    <row r="1732" spans="15:18">
      <c r="O1732" s="103">
        <v>0.172499999999985</v>
      </c>
      <c r="P1732" s="103">
        <f t="shared" si="78"/>
        <v>0.19695897443601884</v>
      </c>
      <c r="Q1732" s="121">
        <f t="shared" si="79"/>
        <v>0.12002154722465111</v>
      </c>
      <c r="R1732" s="121">
        <f t="shared" si="80"/>
        <v>1.1486913189948549</v>
      </c>
    </row>
    <row r="1733" spans="15:18">
      <c r="O1733" s="103">
        <v>0.17259999999998499</v>
      </c>
      <c r="P1733" s="103">
        <f t="shared" si="78"/>
        <v>0.19698434986994579</v>
      </c>
      <c r="Q1733" s="121">
        <f t="shared" si="79"/>
        <v>0.12002143975741983</v>
      </c>
      <c r="R1733" s="121">
        <f t="shared" si="80"/>
        <v>1.1486441001981493</v>
      </c>
    </row>
    <row r="1734" spans="15:18">
      <c r="O1734" s="103">
        <v>0.172699999999985</v>
      </c>
      <c r="P1734" s="103">
        <f t="shared" si="78"/>
        <v>0.19700969303297003</v>
      </c>
      <c r="Q1734" s="121">
        <f t="shared" si="79"/>
        <v>0.12002133282618359</v>
      </c>
      <c r="R1734" s="121">
        <f t="shared" si="80"/>
        <v>1.1485969177976463</v>
      </c>
    </row>
    <row r="1735" spans="15:18">
      <c r="O1735" s="103">
        <v>0.17279999999998499</v>
      </c>
      <c r="P1735" s="103">
        <f t="shared" si="78"/>
        <v>0.19703500394883319</v>
      </c>
      <c r="Q1735" s="121">
        <f t="shared" si="79"/>
        <v>0.12002122642826912</v>
      </c>
      <c r="R1735" s="121">
        <f t="shared" si="80"/>
        <v>1.1485497717449196</v>
      </c>
    </row>
    <row r="1736" spans="15:18">
      <c r="O1736" s="103">
        <v>0.17289999999998501</v>
      </c>
      <c r="P1736" s="103">
        <f t="shared" si="78"/>
        <v>0.19706028264125322</v>
      </c>
      <c r="Q1736" s="121">
        <f t="shared" si="79"/>
        <v>0.12002112056101646</v>
      </c>
      <c r="R1736" s="121">
        <f t="shared" si="80"/>
        <v>1.1485026619916339</v>
      </c>
    </row>
    <row r="1737" spans="15:18">
      <c r="O1737" s="103">
        <v>0.172999999999985</v>
      </c>
      <c r="P1737" s="103">
        <f t="shared" ref="P1737:P1800" si="81">($O$3*NORMSDIST((1-Q1737)^-0.5*NORMSINV(O1737)+(Q1737/(1-Q1737))^0.5*NORMSINV(0.999))-O1737*$O$3)*R1737</f>
        <v>0.19708552913392785</v>
      </c>
      <c r="Q1737" s="121">
        <f t="shared" ref="Q1737:Q1800" si="82">0.12*(1-EXP(-50*O1737))/(1-EXP(-50))+0.24*(1-(1-EXP(-50*O1737))/(1-EXP(-50)))</f>
        <v>0.12002101522177892</v>
      </c>
      <c r="R1737" s="121">
        <f t="shared" ref="R1737:R1800" si="83">(1-1.5*(0.11852-0.05478*LN(O1737))^2)^(-1)*(1+($O$4-2.5)*(0.11852-0.05478*LN(O1737))^2)</f>
        <v>1.1484555884895462</v>
      </c>
    </row>
    <row r="1738" spans="15:18">
      <c r="O1738" s="103">
        <v>0.17309999999998499</v>
      </c>
      <c r="P1738" s="103">
        <f t="shared" si="81"/>
        <v>0.19711074345052837</v>
      </c>
      <c r="Q1738" s="121">
        <f t="shared" si="82"/>
        <v>0.12002091040792305</v>
      </c>
      <c r="R1738" s="121">
        <f t="shared" si="83"/>
        <v>1.1484085511905064</v>
      </c>
    </row>
    <row r="1739" spans="15:18">
      <c r="O1739" s="103">
        <v>0.173199999999985</v>
      </c>
      <c r="P1739" s="103">
        <f t="shared" si="81"/>
        <v>0.19713592561470608</v>
      </c>
      <c r="Q1739" s="121">
        <f t="shared" si="82"/>
        <v>0.12002080611682843</v>
      </c>
      <c r="R1739" s="121">
        <f t="shared" si="83"/>
        <v>1.1483615500464537</v>
      </c>
    </row>
    <row r="1740" spans="15:18">
      <c r="O1740" s="103">
        <v>0.17329999999998499</v>
      </c>
      <c r="P1740" s="103">
        <f t="shared" si="81"/>
        <v>0.19716107565008789</v>
      </c>
      <c r="Q1740" s="121">
        <f t="shared" si="82"/>
        <v>0.12002070234588783</v>
      </c>
      <c r="R1740" s="121">
        <f t="shared" si="83"/>
        <v>1.148314585009421</v>
      </c>
    </row>
    <row r="1741" spans="15:18">
      <c r="O1741" s="103">
        <v>0.17339999999998501</v>
      </c>
      <c r="P1741" s="103">
        <f t="shared" si="81"/>
        <v>0.19718619358027872</v>
      </c>
      <c r="Q1741" s="121">
        <f t="shared" si="82"/>
        <v>0.12002059909250697</v>
      </c>
      <c r="R1741" s="121">
        <f t="shared" si="83"/>
        <v>1.148267656031531</v>
      </c>
    </row>
    <row r="1742" spans="15:18">
      <c r="O1742" s="103">
        <v>0.173499999999985</v>
      </c>
      <c r="P1742" s="103">
        <f t="shared" si="81"/>
        <v>0.19721127942886052</v>
      </c>
      <c r="Q1742" s="121">
        <f t="shared" si="82"/>
        <v>0.12002049635410447</v>
      </c>
      <c r="R1742" s="121">
        <f t="shared" si="83"/>
        <v>1.1482207630649968</v>
      </c>
    </row>
    <row r="1743" spans="15:18">
      <c r="O1743" s="103">
        <v>0.17359999999998499</v>
      </c>
      <c r="P1743" s="103">
        <f t="shared" si="81"/>
        <v>0.19723633321939177</v>
      </c>
      <c r="Q1743" s="121">
        <f t="shared" si="82"/>
        <v>0.1200203941281119</v>
      </c>
      <c r="R1743" s="121">
        <f t="shared" si="83"/>
        <v>1.148173906062123</v>
      </c>
    </row>
    <row r="1744" spans="15:18">
      <c r="O1744" s="103">
        <v>0.17369999999998501</v>
      </c>
      <c r="P1744" s="103">
        <f t="shared" si="81"/>
        <v>0.19726135497540892</v>
      </c>
      <c r="Q1744" s="121">
        <f t="shared" si="82"/>
        <v>0.12002029241197358</v>
      </c>
      <c r="R1744" s="121">
        <f t="shared" si="83"/>
        <v>1.1481270849753047</v>
      </c>
    </row>
    <row r="1745" spans="15:18">
      <c r="O1745" s="103">
        <v>0.17379999999998499</v>
      </c>
      <c r="P1745" s="103">
        <f t="shared" si="81"/>
        <v>0.19728634472042553</v>
      </c>
      <c r="Q1745" s="121">
        <f t="shared" si="82"/>
        <v>0.12002019120314665</v>
      </c>
      <c r="R1745" s="121">
        <f t="shared" si="83"/>
        <v>1.1480802997570259</v>
      </c>
    </row>
    <row r="1746" spans="15:18">
      <c r="O1746" s="103">
        <v>0.17389999999998501</v>
      </c>
      <c r="P1746" s="103">
        <f t="shared" si="81"/>
        <v>0.19731130247793133</v>
      </c>
      <c r="Q1746" s="121">
        <f t="shared" si="82"/>
        <v>0.12002009049910081</v>
      </c>
      <c r="R1746" s="121">
        <f t="shared" si="83"/>
        <v>1.1480335503598624</v>
      </c>
    </row>
    <row r="1747" spans="15:18">
      <c r="O1747" s="103">
        <v>0.173999999999985</v>
      </c>
      <c r="P1747" s="103">
        <f t="shared" si="81"/>
        <v>0.19733622827139474</v>
      </c>
      <c r="Q1747" s="121">
        <f t="shared" si="82"/>
        <v>0.12001999029731852</v>
      </c>
      <c r="R1747" s="121">
        <f t="shared" si="83"/>
        <v>1.1479868367364781</v>
      </c>
    </row>
    <row r="1748" spans="15:18">
      <c r="O1748" s="103">
        <v>0.17409999999998499</v>
      </c>
      <c r="P1748" s="103">
        <f t="shared" si="81"/>
        <v>0.19736112212425966</v>
      </c>
      <c r="Q1748" s="121">
        <f t="shared" si="82"/>
        <v>0.12001989059529472</v>
      </c>
      <c r="R1748" s="121">
        <f t="shared" si="83"/>
        <v>1.147940158839627</v>
      </c>
    </row>
    <row r="1749" spans="15:18">
      <c r="O1749" s="103">
        <v>0.17419999999998501</v>
      </c>
      <c r="P1749" s="103">
        <f t="shared" si="81"/>
        <v>0.19738598405994923</v>
      </c>
      <c r="Q1749" s="121">
        <f t="shared" si="82"/>
        <v>0.12001979139053681</v>
      </c>
      <c r="R1749" s="121">
        <f t="shared" si="83"/>
        <v>1.1478935166221529</v>
      </c>
    </row>
    <row r="1750" spans="15:18">
      <c r="O1750" s="103">
        <v>0.17429999999998499</v>
      </c>
      <c r="P1750" s="103">
        <f t="shared" si="81"/>
        <v>0.19741081410186226</v>
      </c>
      <c r="Q1750" s="121">
        <f t="shared" si="82"/>
        <v>0.12001969268056469</v>
      </c>
      <c r="R1750" s="121">
        <f t="shared" si="83"/>
        <v>1.1478469100369879</v>
      </c>
    </row>
    <row r="1751" spans="15:18">
      <c r="O1751" s="103">
        <v>0.17439999999998501</v>
      </c>
      <c r="P1751" s="103">
        <f t="shared" si="81"/>
        <v>0.19743561227337611</v>
      </c>
      <c r="Q1751" s="121">
        <f t="shared" si="82"/>
        <v>0.12001959446291063</v>
      </c>
      <c r="R1751" s="121">
        <f t="shared" si="83"/>
        <v>1.1478003390371532</v>
      </c>
    </row>
    <row r="1752" spans="15:18">
      <c r="O1752" s="103">
        <v>0.174499999999985</v>
      </c>
      <c r="P1752" s="103">
        <f t="shared" si="81"/>
        <v>0.19746037859784363</v>
      </c>
      <c r="Q1752" s="121">
        <f t="shared" si="82"/>
        <v>0.12001949673511915</v>
      </c>
      <c r="R1752" s="121">
        <f t="shared" si="83"/>
        <v>1.1477538035757588</v>
      </c>
    </row>
    <row r="1753" spans="15:18">
      <c r="O1753" s="103">
        <v>0.17459999999998499</v>
      </c>
      <c r="P1753" s="103">
        <f t="shared" si="81"/>
        <v>0.19748511309859632</v>
      </c>
      <c r="Q1753" s="121">
        <f t="shared" si="82"/>
        <v>0.12001939949474706</v>
      </c>
      <c r="R1753" s="121">
        <f t="shared" si="83"/>
        <v>1.147707303606003</v>
      </c>
    </row>
    <row r="1754" spans="15:18">
      <c r="O1754" s="103">
        <v>0.17469999999998501</v>
      </c>
      <c r="P1754" s="103">
        <f t="shared" si="81"/>
        <v>0.19750981579894275</v>
      </c>
      <c r="Q1754" s="121">
        <f t="shared" si="82"/>
        <v>0.12001930273936336</v>
      </c>
      <c r="R1754" s="121">
        <f t="shared" si="83"/>
        <v>1.1476608390811727</v>
      </c>
    </row>
    <row r="1755" spans="15:18">
      <c r="O1755" s="103">
        <v>0.174799999999985</v>
      </c>
      <c r="P1755" s="103">
        <f t="shared" si="81"/>
        <v>0.1975344867221675</v>
      </c>
      <c r="Q1755" s="121">
        <f t="shared" si="82"/>
        <v>0.12001920646654915</v>
      </c>
      <c r="R1755" s="121">
        <f t="shared" si="83"/>
        <v>1.1476144099546413</v>
      </c>
    </row>
    <row r="1756" spans="15:18">
      <c r="O1756" s="103">
        <v>0.17489999999998501</v>
      </c>
      <c r="P1756" s="103">
        <f t="shared" si="81"/>
        <v>0.19755912589153526</v>
      </c>
      <c r="Q1756" s="121">
        <f t="shared" si="82"/>
        <v>0.12001911067389762</v>
      </c>
      <c r="R1756" s="121">
        <f t="shared" si="83"/>
        <v>1.1475680161798718</v>
      </c>
    </row>
    <row r="1757" spans="15:18">
      <c r="O1757" s="103">
        <v>0.174999999999985</v>
      </c>
      <c r="P1757" s="103">
        <f t="shared" si="81"/>
        <v>0.19758373333028414</v>
      </c>
      <c r="Q1757" s="121">
        <f t="shared" si="82"/>
        <v>0.12001901535901391</v>
      </c>
      <c r="R1757" s="121">
        <f t="shared" si="83"/>
        <v>1.1475216577104137</v>
      </c>
    </row>
    <row r="1758" spans="15:18">
      <c r="O1758" s="103">
        <v>0.17509999999998499</v>
      </c>
      <c r="P1758" s="103">
        <f t="shared" si="81"/>
        <v>0.19760830906163271</v>
      </c>
      <c r="Q1758" s="121">
        <f t="shared" si="82"/>
        <v>0.12001892051951515</v>
      </c>
      <c r="R1758" s="121">
        <f t="shared" si="83"/>
        <v>1.1474753344999042</v>
      </c>
    </row>
    <row r="1759" spans="15:18">
      <c r="O1759" s="103">
        <v>0.17519999999998501</v>
      </c>
      <c r="P1759" s="103">
        <f t="shared" si="81"/>
        <v>0.19763285310877576</v>
      </c>
      <c r="Q1759" s="121">
        <f t="shared" si="82"/>
        <v>0.1200188261530304</v>
      </c>
      <c r="R1759" s="121">
        <f t="shared" si="83"/>
        <v>1.1474290465020673</v>
      </c>
    </row>
    <row r="1760" spans="15:18">
      <c r="O1760" s="103">
        <v>0.175299999999985</v>
      </c>
      <c r="P1760" s="103">
        <f t="shared" si="81"/>
        <v>0.19765736549488461</v>
      </c>
      <c r="Q1760" s="121">
        <f t="shared" si="82"/>
        <v>0.12001873225720043</v>
      </c>
      <c r="R1760" s="121">
        <f t="shared" si="83"/>
        <v>1.1473827936707144</v>
      </c>
    </row>
    <row r="1761" spans="15:18">
      <c r="O1761" s="103">
        <v>0.17539999999998501</v>
      </c>
      <c r="P1761" s="103">
        <f t="shared" si="81"/>
        <v>0.19768184624310886</v>
      </c>
      <c r="Q1761" s="121">
        <f t="shared" si="82"/>
        <v>0.12001863882967788</v>
      </c>
      <c r="R1761" s="121">
        <f t="shared" si="83"/>
        <v>1.1473365759597431</v>
      </c>
    </row>
    <row r="1762" spans="15:18">
      <c r="O1762" s="103">
        <v>0.175499999999985</v>
      </c>
      <c r="P1762" s="103">
        <f t="shared" si="81"/>
        <v>0.19770629537657566</v>
      </c>
      <c r="Q1762" s="121">
        <f t="shared" si="82"/>
        <v>0.12001854586812703</v>
      </c>
      <c r="R1762" s="121">
        <f t="shared" si="83"/>
        <v>1.1472903933231378</v>
      </c>
    </row>
    <row r="1763" spans="15:18">
      <c r="O1763" s="103">
        <v>0.17559999999998499</v>
      </c>
      <c r="P1763" s="103">
        <f t="shared" si="81"/>
        <v>0.19773071291838853</v>
      </c>
      <c r="Q1763" s="121">
        <f t="shared" si="82"/>
        <v>0.12001845337022386</v>
      </c>
      <c r="R1763" s="121">
        <f t="shared" si="83"/>
        <v>1.147244245714969</v>
      </c>
    </row>
    <row r="1764" spans="15:18">
      <c r="O1764" s="103">
        <v>0.17569999999998501</v>
      </c>
      <c r="P1764" s="103">
        <f t="shared" si="81"/>
        <v>0.19775509889162834</v>
      </c>
      <c r="Q1764" s="121">
        <f t="shared" si="82"/>
        <v>0.12001836133365591</v>
      </c>
      <c r="R1764" s="121">
        <f t="shared" si="83"/>
        <v>1.1471981330893932</v>
      </c>
    </row>
    <row r="1765" spans="15:18">
      <c r="O1765" s="103">
        <v>0.175799999999985</v>
      </c>
      <c r="P1765" s="103">
        <f t="shared" si="81"/>
        <v>0.19777945331935434</v>
      </c>
      <c r="Q1765" s="121">
        <f t="shared" si="82"/>
        <v>0.12001826975612225</v>
      </c>
      <c r="R1765" s="121">
        <f t="shared" si="83"/>
        <v>1.1471520554006531</v>
      </c>
    </row>
    <row r="1766" spans="15:18">
      <c r="O1766" s="103">
        <v>0.17589999999998501</v>
      </c>
      <c r="P1766" s="103">
        <f t="shared" si="81"/>
        <v>0.19780377622460321</v>
      </c>
      <c r="Q1766" s="121">
        <f t="shared" si="82"/>
        <v>0.12001817863533344</v>
      </c>
      <c r="R1766" s="121">
        <f t="shared" si="83"/>
        <v>1.1471060126030768</v>
      </c>
    </row>
    <row r="1767" spans="15:18">
      <c r="O1767" s="103">
        <v>0.175999999999985</v>
      </c>
      <c r="P1767" s="103">
        <f t="shared" si="81"/>
        <v>0.19782806763038649</v>
      </c>
      <c r="Q1767" s="121">
        <f t="shared" si="82"/>
        <v>0.12001808796901148</v>
      </c>
      <c r="R1767" s="121">
        <f t="shared" si="83"/>
        <v>1.147060004651077</v>
      </c>
    </row>
    <row r="1768" spans="15:18">
      <c r="O1768" s="103">
        <v>0.17609999999998499</v>
      </c>
      <c r="P1768" s="103">
        <f t="shared" si="81"/>
        <v>0.19785232755969667</v>
      </c>
      <c r="Q1768" s="121">
        <f t="shared" si="82"/>
        <v>0.12001799775488967</v>
      </c>
      <c r="R1768" s="121">
        <f t="shared" si="83"/>
        <v>1.1470140314991537</v>
      </c>
    </row>
    <row r="1769" spans="15:18">
      <c r="O1769" s="103">
        <v>0.17619999999998501</v>
      </c>
      <c r="P1769" s="103">
        <f t="shared" si="81"/>
        <v>0.19787655603550122</v>
      </c>
      <c r="Q1769" s="121">
        <f t="shared" si="82"/>
        <v>0.12001790799071266</v>
      </c>
      <c r="R1769" s="121">
        <f t="shared" si="83"/>
        <v>1.14696809310189</v>
      </c>
    </row>
    <row r="1770" spans="15:18">
      <c r="O1770" s="103">
        <v>0.176299999999985</v>
      </c>
      <c r="P1770" s="103">
        <f t="shared" si="81"/>
        <v>0.19790075308074545</v>
      </c>
      <c r="Q1770" s="121">
        <f t="shared" si="82"/>
        <v>0.12001781867423636</v>
      </c>
      <c r="R1770" s="121">
        <f t="shared" si="83"/>
        <v>1.1469221894139543</v>
      </c>
    </row>
    <row r="1771" spans="15:18">
      <c r="O1771" s="103">
        <v>0.17639999999998501</v>
      </c>
      <c r="P1771" s="103">
        <f t="shared" si="81"/>
        <v>0.19792491871835274</v>
      </c>
      <c r="Q1771" s="121">
        <f t="shared" si="82"/>
        <v>0.12001772980322785</v>
      </c>
      <c r="R1771" s="121">
        <f t="shared" si="83"/>
        <v>1.1468763203901002</v>
      </c>
    </row>
    <row r="1772" spans="15:18">
      <c r="O1772" s="103">
        <v>0.176499999999985</v>
      </c>
      <c r="P1772" s="103">
        <f t="shared" si="81"/>
        <v>0.19794905297122314</v>
      </c>
      <c r="Q1772" s="121">
        <f t="shared" si="82"/>
        <v>0.12001764137546535</v>
      </c>
      <c r="R1772" s="121">
        <f t="shared" si="83"/>
        <v>1.146830485985165</v>
      </c>
    </row>
    <row r="1773" spans="15:18">
      <c r="O1773" s="103">
        <v>0.17659999999998499</v>
      </c>
      <c r="P1773" s="103">
        <f t="shared" si="81"/>
        <v>0.19797315586223441</v>
      </c>
      <c r="Q1773" s="121">
        <f t="shared" si="82"/>
        <v>0.12001755338873814</v>
      </c>
      <c r="R1773" s="121">
        <f t="shared" si="83"/>
        <v>1.1467846861540707</v>
      </c>
    </row>
    <row r="1774" spans="15:18">
      <c r="O1774" s="103">
        <v>0.17669999999998501</v>
      </c>
      <c r="P1774" s="103">
        <f t="shared" si="81"/>
        <v>0.19799722741424228</v>
      </c>
      <c r="Q1774" s="121">
        <f t="shared" si="82"/>
        <v>0.12001746584084656</v>
      </c>
      <c r="R1774" s="121">
        <f t="shared" si="83"/>
        <v>1.1467389208518224</v>
      </c>
    </row>
    <row r="1775" spans="15:18">
      <c r="O1775" s="103">
        <v>0.176799999999985</v>
      </c>
      <c r="P1775" s="103">
        <f t="shared" si="81"/>
        <v>0.19802126765007935</v>
      </c>
      <c r="Q1775" s="121">
        <f t="shared" si="82"/>
        <v>0.12001737872960194</v>
      </c>
      <c r="R1775" s="121">
        <f t="shared" si="83"/>
        <v>1.1466931900335104</v>
      </c>
    </row>
    <row r="1776" spans="15:18">
      <c r="O1776" s="103">
        <v>0.17689999999998501</v>
      </c>
      <c r="P1776" s="103">
        <f t="shared" si="81"/>
        <v>0.19804527659255447</v>
      </c>
      <c r="Q1776" s="121">
        <f t="shared" si="82"/>
        <v>0.12001729205282644</v>
      </c>
      <c r="R1776" s="121">
        <f t="shared" si="83"/>
        <v>1.1466474936543074</v>
      </c>
    </row>
    <row r="1777" spans="15:18">
      <c r="O1777" s="103">
        <v>0.176999999999985</v>
      </c>
      <c r="P1777" s="103">
        <f t="shared" si="81"/>
        <v>0.1980692542644564</v>
      </c>
      <c r="Q1777" s="121">
        <f t="shared" si="82"/>
        <v>0.12001720580835315</v>
      </c>
      <c r="R1777" s="121">
        <f t="shared" si="83"/>
        <v>1.1466018316694699</v>
      </c>
    </row>
    <row r="1778" spans="15:18">
      <c r="O1778" s="103">
        <v>0.17709999999998499</v>
      </c>
      <c r="P1778" s="103">
        <f t="shared" si="81"/>
        <v>0.19809320068855032</v>
      </c>
      <c r="Q1778" s="121">
        <f t="shared" si="82"/>
        <v>0.12001711999402601</v>
      </c>
      <c r="R1778" s="121">
        <f t="shared" si="83"/>
        <v>1.1465562040343373</v>
      </c>
    </row>
    <row r="1779" spans="15:18">
      <c r="O1779" s="103">
        <v>0.17719999999998501</v>
      </c>
      <c r="P1779" s="103">
        <f t="shared" si="81"/>
        <v>0.19811711588757824</v>
      </c>
      <c r="Q1779" s="121">
        <f t="shared" si="82"/>
        <v>0.12001703460769957</v>
      </c>
      <c r="R1779" s="121">
        <f t="shared" si="83"/>
        <v>1.146510610704333</v>
      </c>
    </row>
    <row r="1780" spans="15:18">
      <c r="O1780" s="103">
        <v>0.177299999999985</v>
      </c>
      <c r="P1780" s="103">
        <f t="shared" si="81"/>
        <v>0.19814099988426012</v>
      </c>
      <c r="Q1780" s="121">
        <f t="shared" si="82"/>
        <v>0.12001694964723922</v>
      </c>
      <c r="R1780" s="121">
        <f t="shared" si="83"/>
        <v>1.1464650516349622</v>
      </c>
    </row>
    <row r="1781" spans="15:18">
      <c r="O1781" s="103">
        <v>0.17739999999998499</v>
      </c>
      <c r="P1781" s="103">
        <f t="shared" si="81"/>
        <v>0.19816485270129403</v>
      </c>
      <c r="Q1781" s="121">
        <f t="shared" si="82"/>
        <v>0.12001686511052094</v>
      </c>
      <c r="R1781" s="121">
        <f t="shared" si="83"/>
        <v>1.146419526781812</v>
      </c>
    </row>
    <row r="1782" spans="15:18">
      <c r="O1782" s="103">
        <v>0.177499999999985</v>
      </c>
      <c r="P1782" s="103">
        <f t="shared" si="81"/>
        <v>0.19818867436135443</v>
      </c>
      <c r="Q1782" s="121">
        <f t="shared" si="82"/>
        <v>0.1200167809954313</v>
      </c>
      <c r="R1782" s="121">
        <f t="shared" si="83"/>
        <v>1.1463740361005534</v>
      </c>
    </row>
    <row r="1783" spans="15:18">
      <c r="O1783" s="103">
        <v>0.17759999999998399</v>
      </c>
      <c r="P1783" s="103">
        <f t="shared" si="81"/>
        <v>0.19821246488709407</v>
      </c>
      <c r="Q1783" s="121">
        <f t="shared" si="82"/>
        <v>0.12001669729986741</v>
      </c>
      <c r="R1783" s="121">
        <f t="shared" si="83"/>
        <v>1.1463285795469393</v>
      </c>
    </row>
    <row r="1784" spans="15:18">
      <c r="O1784" s="103">
        <v>0.17769999999998501</v>
      </c>
      <c r="P1784" s="103">
        <f t="shared" si="81"/>
        <v>0.19823622430114338</v>
      </c>
      <c r="Q1784" s="121">
        <f t="shared" si="82"/>
        <v>0.12001661402173691</v>
      </c>
      <c r="R1784" s="121">
        <f t="shared" si="83"/>
        <v>1.1462831570768031</v>
      </c>
    </row>
    <row r="1785" spans="15:18">
      <c r="O1785" s="103">
        <v>0.177799999999984</v>
      </c>
      <c r="P1785" s="103">
        <f t="shared" si="81"/>
        <v>0.19825995262610979</v>
      </c>
      <c r="Q1785" s="121">
        <f t="shared" si="82"/>
        <v>0.1200165311589578</v>
      </c>
      <c r="R1785" s="121">
        <f t="shared" si="83"/>
        <v>1.1462377686460623</v>
      </c>
    </row>
    <row r="1786" spans="15:18">
      <c r="O1786" s="103">
        <v>0.17789999999998499</v>
      </c>
      <c r="P1786" s="103">
        <f t="shared" si="81"/>
        <v>0.19828364988457883</v>
      </c>
      <c r="Q1786" s="121">
        <f t="shared" si="82"/>
        <v>0.12001644870945853</v>
      </c>
      <c r="R1786" s="121">
        <f t="shared" si="83"/>
        <v>1.1461924142107134</v>
      </c>
    </row>
    <row r="1787" spans="15:18">
      <c r="O1787" s="103">
        <v>0.177999999999985</v>
      </c>
      <c r="P1787" s="103">
        <f t="shared" si="81"/>
        <v>0.19830731609911234</v>
      </c>
      <c r="Q1787" s="121">
        <f t="shared" si="82"/>
        <v>0.12001636667117786</v>
      </c>
      <c r="R1787" s="121">
        <f t="shared" si="83"/>
        <v>1.1461470937268368</v>
      </c>
    </row>
    <row r="1788" spans="15:18">
      <c r="O1788" s="103">
        <v>0.17809999999998399</v>
      </c>
      <c r="P1788" s="103">
        <f t="shared" si="81"/>
        <v>0.19833095129225217</v>
      </c>
      <c r="Q1788" s="121">
        <f t="shared" si="82"/>
        <v>0.1200162850420648</v>
      </c>
      <c r="R1788" s="121">
        <f t="shared" si="83"/>
        <v>1.1461018071505928</v>
      </c>
    </row>
    <row r="1789" spans="15:18">
      <c r="O1789" s="103">
        <v>0.17819999999998501</v>
      </c>
      <c r="P1789" s="103">
        <f t="shared" si="81"/>
        <v>0.19835455548651518</v>
      </c>
      <c r="Q1789" s="121">
        <f t="shared" si="82"/>
        <v>0.12001620382007866</v>
      </c>
      <c r="R1789" s="121">
        <f t="shared" si="83"/>
        <v>1.1460565544382215</v>
      </c>
    </row>
    <row r="1790" spans="15:18">
      <c r="O1790" s="103">
        <v>0.178299999999984</v>
      </c>
      <c r="P1790" s="103">
        <f t="shared" si="81"/>
        <v>0.19837812870439706</v>
      </c>
      <c r="Q1790" s="121">
        <f t="shared" si="82"/>
        <v>0.12001612300318885</v>
      </c>
      <c r="R1790" s="121">
        <f t="shared" si="83"/>
        <v>1.1460113355460471</v>
      </c>
    </row>
    <row r="1791" spans="15:18">
      <c r="O1791" s="103">
        <v>0.17839999999998499</v>
      </c>
      <c r="P1791" s="103">
        <f t="shared" si="81"/>
        <v>0.1984016709683715</v>
      </c>
      <c r="Q1791" s="121">
        <f t="shared" si="82"/>
        <v>0.12001604258937498</v>
      </c>
      <c r="R1791" s="121">
        <f t="shared" si="83"/>
        <v>1.1459661504304708</v>
      </c>
    </row>
    <row r="1792" spans="15:18">
      <c r="O1792" s="103">
        <v>0.178499999999984</v>
      </c>
      <c r="P1792" s="103">
        <f t="shared" si="81"/>
        <v>0.19842518230088851</v>
      </c>
      <c r="Q1792" s="121">
        <f t="shared" si="82"/>
        <v>0.12001596257662665</v>
      </c>
      <c r="R1792" s="121">
        <f t="shared" si="83"/>
        <v>1.1459209990479771</v>
      </c>
    </row>
    <row r="1793" spans="15:18">
      <c r="O1793" s="103">
        <v>0.17859999999998399</v>
      </c>
      <c r="P1793" s="103">
        <f t="shared" si="81"/>
        <v>0.19844866272437825</v>
      </c>
      <c r="Q1793" s="121">
        <f t="shared" si="82"/>
        <v>0.1200158829629436</v>
      </c>
      <c r="R1793" s="121">
        <f t="shared" si="83"/>
        <v>1.1458758813551286</v>
      </c>
    </row>
    <row r="1794" spans="15:18">
      <c r="O1794" s="103">
        <v>0.17869999999998401</v>
      </c>
      <c r="P1794" s="103">
        <f t="shared" si="81"/>
        <v>0.19847211226124487</v>
      </c>
      <c r="Q1794" s="121">
        <f t="shared" si="82"/>
        <v>0.12001580374633544</v>
      </c>
      <c r="R1794" s="121">
        <f t="shared" si="83"/>
        <v>1.1458307973085686</v>
      </c>
    </row>
    <row r="1795" spans="15:18">
      <c r="O1795" s="103">
        <v>0.178799999999984</v>
      </c>
      <c r="P1795" s="103">
        <f t="shared" si="81"/>
        <v>0.19849553093387365</v>
      </c>
      <c r="Q1795" s="121">
        <f t="shared" si="82"/>
        <v>0.12001572492482175</v>
      </c>
      <c r="R1795" s="121">
        <f t="shared" si="83"/>
        <v>1.1457857468650208</v>
      </c>
    </row>
    <row r="1796" spans="15:18">
      <c r="O1796" s="103">
        <v>0.17889999999998399</v>
      </c>
      <c r="P1796" s="103">
        <f t="shared" si="81"/>
        <v>0.19851891876462521</v>
      </c>
      <c r="Q1796" s="121">
        <f t="shared" si="82"/>
        <v>0.12001564649643202</v>
      </c>
      <c r="R1796" s="121">
        <f t="shared" si="83"/>
        <v>1.1457407299812883</v>
      </c>
    </row>
    <row r="1797" spans="15:18">
      <c r="O1797" s="103">
        <v>0.17899999999998401</v>
      </c>
      <c r="P1797" s="103">
        <f t="shared" si="81"/>
        <v>0.19854227577583938</v>
      </c>
      <c r="Q1797" s="121">
        <f t="shared" si="82"/>
        <v>0.1200155684592055</v>
      </c>
      <c r="R1797" s="121">
        <f t="shared" si="83"/>
        <v>1.1456957466142534</v>
      </c>
    </row>
    <row r="1798" spans="15:18">
      <c r="O1798" s="103">
        <v>0.17909999999998399</v>
      </c>
      <c r="P1798" s="103">
        <f t="shared" si="81"/>
        <v>0.198565601989832</v>
      </c>
      <c r="Q1798" s="121">
        <f t="shared" si="82"/>
        <v>0.12001549081119127</v>
      </c>
      <c r="R1798" s="121">
        <f t="shared" si="83"/>
        <v>1.1456507967208771</v>
      </c>
    </row>
    <row r="1799" spans="15:18">
      <c r="O1799" s="103">
        <v>0.17919999999998401</v>
      </c>
      <c r="P1799" s="103">
        <f t="shared" si="81"/>
        <v>0.19858889742889885</v>
      </c>
      <c r="Q1799" s="121">
        <f t="shared" si="82"/>
        <v>0.12001541355044813</v>
      </c>
      <c r="R1799" s="121">
        <f t="shared" si="83"/>
        <v>1.1456058802582008</v>
      </c>
    </row>
    <row r="1800" spans="15:18">
      <c r="O1800" s="103">
        <v>0.179299999999984</v>
      </c>
      <c r="P1800" s="103">
        <f t="shared" si="81"/>
        <v>0.19861216211531138</v>
      </c>
      <c r="Q1800" s="121">
        <f t="shared" si="82"/>
        <v>0.12001533667504456</v>
      </c>
      <c r="R1800" s="121">
        <f t="shared" si="83"/>
        <v>1.145560997183344</v>
      </c>
    </row>
    <row r="1801" spans="15:18">
      <c r="O1801" s="103">
        <v>0.17939999999998399</v>
      </c>
      <c r="P1801" s="103">
        <f t="shared" ref="P1801:P1864" si="84">($O$3*NORMSDIST((1-Q1801)^-0.5*NORMSINV(O1801)+(Q1801/(1-Q1801))^0.5*NORMSINV(0.999))-O1801*$O$3)*R1801</f>
        <v>0.19863539607132003</v>
      </c>
      <c r="Q1801" s="121">
        <f t="shared" ref="Q1801:Q1864" si="85">0.12*(1-EXP(-50*O1801))/(1-EXP(-50))+0.24*(1-(1-EXP(-50*O1801))/(1-EXP(-50)))</f>
        <v>0.12001526018305865</v>
      </c>
      <c r="R1801" s="121">
        <f t="shared" ref="R1801:R1864" si="86">(1-1.5*(0.11852-0.05478*LN(O1801))^2)^(-1)*(1+($O$4-2.5)*(0.11852-0.05478*LN(O1801))^2)</f>
        <v>1.1455161474535052</v>
      </c>
    </row>
    <row r="1802" spans="15:18">
      <c r="O1802" s="103">
        <v>0.17949999999998401</v>
      </c>
      <c r="P1802" s="103">
        <f t="shared" si="84"/>
        <v>0.19865859931915206</v>
      </c>
      <c r="Q1802" s="121">
        <f t="shared" si="85"/>
        <v>0.12001518407257813</v>
      </c>
      <c r="R1802" s="121">
        <f t="shared" si="86"/>
        <v>1.1454713310259601</v>
      </c>
    </row>
    <row r="1803" spans="15:18">
      <c r="O1803" s="103">
        <v>0.17959999999998399</v>
      </c>
      <c r="P1803" s="103">
        <f t="shared" si="84"/>
        <v>0.19868177188101419</v>
      </c>
      <c r="Q1803" s="121">
        <f t="shared" si="85"/>
        <v>0.12001510834170022</v>
      </c>
      <c r="R1803" s="121">
        <f t="shared" si="86"/>
        <v>1.1454265478580652</v>
      </c>
    </row>
    <row r="1804" spans="15:18">
      <c r="O1804" s="103">
        <v>0.17969999999998401</v>
      </c>
      <c r="P1804" s="103">
        <f t="shared" si="84"/>
        <v>0.19870491377908858</v>
      </c>
      <c r="Q1804" s="121">
        <f t="shared" si="85"/>
        <v>0.12001503298853161</v>
      </c>
      <c r="R1804" s="121">
        <f t="shared" si="86"/>
        <v>1.1453817979072529</v>
      </c>
    </row>
    <row r="1805" spans="15:18">
      <c r="O1805" s="103">
        <v>0.179799999999984</v>
      </c>
      <c r="P1805" s="103">
        <f t="shared" si="84"/>
        <v>0.19872802503553727</v>
      </c>
      <c r="Q1805" s="121">
        <f t="shared" si="85"/>
        <v>0.12001495801118853</v>
      </c>
      <c r="R1805" s="121">
        <f t="shared" si="86"/>
        <v>1.1453370811310348</v>
      </c>
    </row>
    <row r="1806" spans="15:18">
      <c r="O1806" s="103">
        <v>0.17989999999998399</v>
      </c>
      <c r="P1806" s="103">
        <f t="shared" si="84"/>
        <v>0.1987511056724986</v>
      </c>
      <c r="Q1806" s="121">
        <f t="shared" si="85"/>
        <v>0.12001488340779648</v>
      </c>
      <c r="R1806" s="121">
        <f t="shared" si="86"/>
        <v>1.1452923974869997</v>
      </c>
    </row>
    <row r="1807" spans="15:18">
      <c r="O1807" s="103">
        <v>0.17999999999998401</v>
      </c>
      <c r="P1807" s="103">
        <f t="shared" si="84"/>
        <v>0.19877415571208912</v>
      </c>
      <c r="Q1807" s="121">
        <f t="shared" si="85"/>
        <v>0.12001480917649041</v>
      </c>
      <c r="R1807" s="121">
        <f t="shared" si="86"/>
        <v>1.1452477469328137</v>
      </c>
    </row>
    <row r="1808" spans="15:18">
      <c r="O1808" s="103">
        <v>0.180099999999984</v>
      </c>
      <c r="P1808" s="103">
        <f t="shared" si="84"/>
        <v>0.19879717517640411</v>
      </c>
      <c r="Q1808" s="121">
        <f t="shared" si="85"/>
        <v>0.12001473531541453</v>
      </c>
      <c r="R1808" s="121">
        <f t="shared" si="86"/>
        <v>1.1452031294262213</v>
      </c>
    </row>
    <row r="1809" spans="15:18">
      <c r="O1809" s="103">
        <v>0.18019999999998401</v>
      </c>
      <c r="P1809" s="103">
        <f t="shared" si="84"/>
        <v>0.19882016408751563</v>
      </c>
      <c r="Q1809" s="121">
        <f t="shared" si="85"/>
        <v>0.12001466182272229</v>
      </c>
      <c r="R1809" s="121">
        <f t="shared" si="86"/>
        <v>1.1451585449250434</v>
      </c>
    </row>
    <row r="1810" spans="15:18">
      <c r="O1810" s="103">
        <v>0.180299999999984</v>
      </c>
      <c r="P1810" s="103">
        <f t="shared" si="84"/>
        <v>0.19884312246747426</v>
      </c>
      <c r="Q1810" s="121">
        <f t="shared" si="85"/>
        <v>0.12001458869657639</v>
      </c>
      <c r="R1810" s="121">
        <f t="shared" si="86"/>
        <v>1.1451139933871777</v>
      </c>
    </row>
    <row r="1811" spans="15:18">
      <c r="O1811" s="103">
        <v>0.18039999999998399</v>
      </c>
      <c r="P1811" s="103">
        <f t="shared" si="84"/>
        <v>0.1988660503383072</v>
      </c>
      <c r="Q1811" s="121">
        <f t="shared" si="85"/>
        <v>0.12001451593514866</v>
      </c>
      <c r="R1811" s="121">
        <f t="shared" si="86"/>
        <v>1.1450694747705996</v>
      </c>
    </row>
    <row r="1812" spans="15:18">
      <c r="O1812" s="103">
        <v>0.18049999999998401</v>
      </c>
      <c r="P1812" s="103">
        <f t="shared" si="84"/>
        <v>0.19888894772202195</v>
      </c>
      <c r="Q1812" s="121">
        <f t="shared" si="85"/>
        <v>0.12001444353662008</v>
      </c>
      <c r="R1812" s="121">
        <f t="shared" si="86"/>
        <v>1.1450249890333613</v>
      </c>
    </row>
    <row r="1813" spans="15:18">
      <c r="O1813" s="103">
        <v>0.180599999999984</v>
      </c>
      <c r="P1813" s="103">
        <f t="shared" si="84"/>
        <v>0.19891181464060129</v>
      </c>
      <c r="Q1813" s="121">
        <f t="shared" si="85"/>
        <v>0.12001437149918065</v>
      </c>
      <c r="R1813" s="121">
        <f t="shared" si="86"/>
        <v>1.1449805361335894</v>
      </c>
    </row>
    <row r="1814" spans="15:18">
      <c r="O1814" s="103">
        <v>0.18069999999998401</v>
      </c>
      <c r="P1814" s="103">
        <f t="shared" si="84"/>
        <v>0.1989346511160073</v>
      </c>
      <c r="Q1814" s="121">
        <f t="shared" si="85"/>
        <v>0.12001429982102944</v>
      </c>
      <c r="R1814" s="121">
        <f t="shared" si="86"/>
        <v>1.1449361160294893</v>
      </c>
    </row>
    <row r="1815" spans="15:18">
      <c r="O1815" s="103">
        <v>0.180799999999984</v>
      </c>
      <c r="P1815" s="103">
        <f t="shared" si="84"/>
        <v>0.19895745717017987</v>
      </c>
      <c r="Q1815" s="121">
        <f t="shared" si="85"/>
        <v>0.12001422850037452</v>
      </c>
      <c r="R1815" s="121">
        <f t="shared" si="86"/>
        <v>1.1448917286793412</v>
      </c>
    </row>
    <row r="1816" spans="15:18">
      <c r="O1816" s="103">
        <v>0.18089999999998399</v>
      </c>
      <c r="P1816" s="103">
        <f t="shared" si="84"/>
        <v>0.19898023282503688</v>
      </c>
      <c r="Q1816" s="121">
        <f t="shared" si="85"/>
        <v>0.12001415753543286</v>
      </c>
      <c r="R1816" s="121">
        <f t="shared" si="86"/>
        <v>1.1448473740415015</v>
      </c>
    </row>
    <row r="1817" spans="15:18">
      <c r="O1817" s="103">
        <v>0.18099999999998401</v>
      </c>
      <c r="P1817" s="103">
        <f t="shared" si="84"/>
        <v>0.19900297810247358</v>
      </c>
      <c r="Q1817" s="121">
        <f t="shared" si="85"/>
        <v>0.1200140869244303</v>
      </c>
      <c r="R1817" s="121">
        <f t="shared" si="86"/>
        <v>1.1448030520744021</v>
      </c>
    </row>
    <row r="1818" spans="15:18">
      <c r="O1818" s="103">
        <v>0.181099999999984</v>
      </c>
      <c r="P1818" s="103">
        <f t="shared" si="84"/>
        <v>0.19902569302436418</v>
      </c>
      <c r="Q1818" s="121">
        <f t="shared" si="85"/>
        <v>0.1200140166656016</v>
      </c>
      <c r="R1818" s="121">
        <f t="shared" si="86"/>
        <v>1.1447587627365516</v>
      </c>
    </row>
    <row r="1819" spans="15:18">
      <c r="O1819" s="103">
        <v>0.18119999999998401</v>
      </c>
      <c r="P1819" s="103">
        <f t="shared" si="84"/>
        <v>0.19904837761255934</v>
      </c>
      <c r="Q1819" s="121">
        <f t="shared" si="85"/>
        <v>0.12001394675719025</v>
      </c>
      <c r="R1819" s="121">
        <f t="shared" si="86"/>
        <v>1.1447145059865322</v>
      </c>
    </row>
    <row r="1820" spans="15:18">
      <c r="O1820" s="103">
        <v>0.181299999999984</v>
      </c>
      <c r="P1820" s="103">
        <f t="shared" si="84"/>
        <v>0.19907103188888947</v>
      </c>
      <c r="Q1820" s="121">
        <f t="shared" si="85"/>
        <v>0.12001387719744858</v>
      </c>
      <c r="R1820" s="121">
        <f t="shared" si="86"/>
        <v>1.1446702817830028</v>
      </c>
    </row>
    <row r="1821" spans="15:18">
      <c r="O1821" s="103">
        <v>0.18139999999998399</v>
      </c>
      <c r="P1821" s="103">
        <f t="shared" si="84"/>
        <v>0.19909365587516198</v>
      </c>
      <c r="Q1821" s="121">
        <f t="shared" si="85"/>
        <v>0.12001380798463757</v>
      </c>
      <c r="R1821" s="121">
        <f t="shared" si="86"/>
        <v>1.1446260900846958</v>
      </c>
    </row>
    <row r="1822" spans="15:18">
      <c r="O1822" s="103">
        <v>0.18149999999998401</v>
      </c>
      <c r="P1822" s="103">
        <f t="shared" si="84"/>
        <v>0.1991162495931619</v>
      </c>
      <c r="Q1822" s="121">
        <f t="shared" si="85"/>
        <v>0.12001373911702685</v>
      </c>
      <c r="R1822" s="121">
        <f t="shared" si="86"/>
        <v>1.144581930850421</v>
      </c>
    </row>
    <row r="1823" spans="15:18">
      <c r="O1823" s="103">
        <v>0.181599999999984</v>
      </c>
      <c r="P1823" s="103">
        <f t="shared" si="84"/>
        <v>0.19913881306465367</v>
      </c>
      <c r="Q1823" s="121">
        <f t="shared" si="85"/>
        <v>0.12001367059289481</v>
      </c>
      <c r="R1823" s="121">
        <f t="shared" si="86"/>
        <v>1.1445378040390599</v>
      </c>
    </row>
    <row r="1824" spans="15:18">
      <c r="O1824" s="103">
        <v>0.18169999999998401</v>
      </c>
      <c r="P1824" s="103">
        <f t="shared" si="84"/>
        <v>0.19916134631137811</v>
      </c>
      <c r="Q1824" s="121">
        <f t="shared" si="85"/>
        <v>0.12001360241052832</v>
      </c>
      <c r="R1824" s="121">
        <f t="shared" si="86"/>
        <v>1.1444937096095704</v>
      </c>
    </row>
    <row r="1825" spans="15:18">
      <c r="O1825" s="103">
        <v>0.181799999999984</v>
      </c>
      <c r="P1825" s="103">
        <f t="shared" si="84"/>
        <v>0.19918384935505568</v>
      </c>
      <c r="Q1825" s="121">
        <f t="shared" si="85"/>
        <v>0.12001353456822277</v>
      </c>
      <c r="R1825" s="121">
        <f t="shared" si="86"/>
        <v>1.1444496475209842</v>
      </c>
    </row>
    <row r="1826" spans="15:18">
      <c r="O1826" s="103">
        <v>0.18189999999998399</v>
      </c>
      <c r="P1826" s="103">
        <f t="shared" si="84"/>
        <v>0.19920632221738438</v>
      </c>
      <c r="Q1826" s="121">
        <f t="shared" si="85"/>
        <v>0.12001346706428215</v>
      </c>
      <c r="R1826" s="121">
        <f t="shared" si="86"/>
        <v>1.1444056177324073</v>
      </c>
    </row>
    <row r="1827" spans="15:18">
      <c r="O1827" s="103">
        <v>0.18199999999998401</v>
      </c>
      <c r="P1827" s="103">
        <f t="shared" si="84"/>
        <v>0.19922876492003946</v>
      </c>
      <c r="Q1827" s="121">
        <f t="shared" si="85"/>
        <v>0.12001339989701883</v>
      </c>
      <c r="R1827" s="121">
        <f t="shared" si="86"/>
        <v>1.1443616202030191</v>
      </c>
    </row>
    <row r="1828" spans="15:18">
      <c r="O1828" s="103">
        <v>0.182099999999984</v>
      </c>
      <c r="P1828" s="103">
        <f t="shared" si="84"/>
        <v>0.1992511774846748</v>
      </c>
      <c r="Q1828" s="121">
        <f t="shared" si="85"/>
        <v>0.12001333306475362</v>
      </c>
      <c r="R1828" s="121">
        <f t="shared" si="86"/>
        <v>1.1443176548920739</v>
      </c>
    </row>
    <row r="1829" spans="15:18">
      <c r="O1829" s="103">
        <v>0.18219999999998401</v>
      </c>
      <c r="P1829" s="103">
        <f t="shared" si="84"/>
        <v>0.19927355993292345</v>
      </c>
      <c r="Q1829" s="121">
        <f t="shared" si="85"/>
        <v>0.12001326656581575</v>
      </c>
      <c r="R1829" s="121">
        <f t="shared" si="86"/>
        <v>1.1442737217588987</v>
      </c>
    </row>
    <row r="1830" spans="15:18">
      <c r="O1830" s="103">
        <v>0.182299999999984</v>
      </c>
      <c r="P1830" s="103">
        <f t="shared" si="84"/>
        <v>0.1992959122863949</v>
      </c>
      <c r="Q1830" s="121">
        <f t="shared" si="85"/>
        <v>0.12001320039854269</v>
      </c>
      <c r="R1830" s="121">
        <f t="shared" si="86"/>
        <v>1.1442298207628943</v>
      </c>
    </row>
    <row r="1831" spans="15:18">
      <c r="O1831" s="103">
        <v>0.18239999999998399</v>
      </c>
      <c r="P1831" s="103">
        <f t="shared" si="84"/>
        <v>0.19931823456667822</v>
      </c>
      <c r="Q1831" s="121">
        <f t="shared" si="85"/>
        <v>0.12001313456128029</v>
      </c>
      <c r="R1831" s="121">
        <f t="shared" si="86"/>
        <v>1.1441859518635344</v>
      </c>
    </row>
    <row r="1832" spans="15:18">
      <c r="O1832" s="103">
        <v>0.18249999999998401</v>
      </c>
      <c r="P1832" s="103">
        <f t="shared" si="84"/>
        <v>0.19934052679533928</v>
      </c>
      <c r="Q1832" s="121">
        <f t="shared" si="85"/>
        <v>0.12001306905238261</v>
      </c>
      <c r="R1832" s="121">
        <f t="shared" si="86"/>
        <v>1.1441421150203661</v>
      </c>
    </row>
    <row r="1833" spans="15:18">
      <c r="O1833" s="103">
        <v>0.182599999999984</v>
      </c>
      <c r="P1833" s="103">
        <f t="shared" si="84"/>
        <v>0.19936278899392337</v>
      </c>
      <c r="Q1833" s="121">
        <f t="shared" si="85"/>
        <v>0.12001300387021192</v>
      </c>
      <c r="R1833" s="121">
        <f t="shared" si="86"/>
        <v>1.14409831019301</v>
      </c>
    </row>
    <row r="1834" spans="15:18">
      <c r="O1834" s="103">
        <v>0.18269999999998399</v>
      </c>
      <c r="P1834" s="103">
        <f t="shared" si="84"/>
        <v>0.19938502118395354</v>
      </c>
      <c r="Q1834" s="121">
        <f t="shared" si="85"/>
        <v>0.12001293901313867</v>
      </c>
      <c r="R1834" s="121">
        <f t="shared" si="86"/>
        <v>1.1440545373411593</v>
      </c>
    </row>
    <row r="1835" spans="15:18">
      <c r="O1835" s="103">
        <v>0.182799999999984</v>
      </c>
      <c r="P1835" s="103">
        <f t="shared" si="84"/>
        <v>0.19940722338693029</v>
      </c>
      <c r="Q1835" s="121">
        <f t="shared" si="85"/>
        <v>0.12001287447954141</v>
      </c>
      <c r="R1835" s="121">
        <f t="shared" si="86"/>
        <v>1.144010796424578</v>
      </c>
    </row>
    <row r="1836" spans="15:18">
      <c r="O1836" s="103">
        <v>0.18289999999998399</v>
      </c>
      <c r="P1836" s="103">
        <f t="shared" si="84"/>
        <v>0.19942939562433376</v>
      </c>
      <c r="Q1836" s="121">
        <f t="shared" si="85"/>
        <v>0.12001281026780682</v>
      </c>
      <c r="R1836" s="121">
        <f t="shared" si="86"/>
        <v>1.1439670874031052</v>
      </c>
    </row>
    <row r="1837" spans="15:18">
      <c r="O1837" s="103">
        <v>0.18299999999998401</v>
      </c>
      <c r="P1837" s="103">
        <f t="shared" si="84"/>
        <v>0.1994515379176211</v>
      </c>
      <c r="Q1837" s="121">
        <f t="shared" si="85"/>
        <v>0.12001274637632957</v>
      </c>
      <c r="R1837" s="121">
        <f t="shared" si="86"/>
        <v>1.14392341023665</v>
      </c>
    </row>
    <row r="1838" spans="15:18">
      <c r="O1838" s="103">
        <v>0.183099999999984</v>
      </c>
      <c r="P1838" s="103">
        <f t="shared" si="84"/>
        <v>0.1994736502882283</v>
      </c>
      <c r="Q1838" s="121">
        <f t="shared" si="85"/>
        <v>0.12001268280351242</v>
      </c>
      <c r="R1838" s="121">
        <f t="shared" si="86"/>
        <v>1.1438797648851962</v>
      </c>
    </row>
    <row r="1839" spans="15:18">
      <c r="O1839" s="103">
        <v>0.18319999999998399</v>
      </c>
      <c r="P1839" s="103">
        <f t="shared" si="84"/>
        <v>0.1994957327575696</v>
      </c>
      <c r="Q1839" s="121">
        <f t="shared" si="85"/>
        <v>0.12001261954776601</v>
      </c>
      <c r="R1839" s="121">
        <f t="shared" si="86"/>
        <v>1.143836151308796</v>
      </c>
    </row>
    <row r="1840" spans="15:18">
      <c r="O1840" s="103">
        <v>0.183299999999984</v>
      </c>
      <c r="P1840" s="103">
        <f t="shared" si="84"/>
        <v>0.19951778534703732</v>
      </c>
      <c r="Q1840" s="121">
        <f t="shared" si="85"/>
        <v>0.12001255660750895</v>
      </c>
      <c r="R1840" s="121">
        <f t="shared" si="86"/>
        <v>1.143792569467577</v>
      </c>
    </row>
    <row r="1841" spans="15:18">
      <c r="O1841" s="103">
        <v>0.18339999999998399</v>
      </c>
      <c r="P1841" s="103">
        <f t="shared" si="84"/>
        <v>0.19953980807800276</v>
      </c>
      <c r="Q1841" s="121">
        <f t="shared" si="85"/>
        <v>0.12001249398116773</v>
      </c>
      <c r="R1841" s="121">
        <f t="shared" si="86"/>
        <v>1.1437490193217354</v>
      </c>
    </row>
    <row r="1842" spans="15:18">
      <c r="O1842" s="103">
        <v>0.18349999999998401</v>
      </c>
      <c r="P1842" s="103">
        <f t="shared" si="84"/>
        <v>0.19956180097181403</v>
      </c>
      <c r="Q1842" s="121">
        <f t="shared" si="85"/>
        <v>0.12001243166717668</v>
      </c>
      <c r="R1842" s="121">
        <f t="shared" si="86"/>
        <v>1.1437055008315409</v>
      </c>
    </row>
    <row r="1843" spans="15:18">
      <c r="O1843" s="103">
        <v>0.183599999999984</v>
      </c>
      <c r="P1843" s="103">
        <f t="shared" si="84"/>
        <v>0.19958376404979924</v>
      </c>
      <c r="Q1843" s="121">
        <f t="shared" si="85"/>
        <v>0.12001236966397798</v>
      </c>
      <c r="R1843" s="121">
        <f t="shared" si="86"/>
        <v>1.1436620139573332</v>
      </c>
    </row>
    <row r="1844" spans="15:18">
      <c r="O1844" s="103">
        <v>0.18369999999998399</v>
      </c>
      <c r="P1844" s="103">
        <f t="shared" si="84"/>
        <v>0.19960569733326422</v>
      </c>
      <c r="Q1844" s="121">
        <f t="shared" si="85"/>
        <v>0.12001230797002151</v>
      </c>
      <c r="R1844" s="121">
        <f t="shared" si="86"/>
        <v>1.1436185586595236</v>
      </c>
    </row>
    <row r="1845" spans="15:18">
      <c r="O1845" s="103">
        <v>0.183799999999984</v>
      </c>
      <c r="P1845" s="103">
        <f t="shared" si="84"/>
        <v>0.19962760084349226</v>
      </c>
      <c r="Q1845" s="121">
        <f t="shared" si="85"/>
        <v>0.12001224658376493</v>
      </c>
      <c r="R1845" s="121">
        <f t="shared" si="86"/>
        <v>1.1435751348985943</v>
      </c>
    </row>
    <row r="1846" spans="15:18">
      <c r="O1846" s="103">
        <v>0.18389999999998399</v>
      </c>
      <c r="P1846" s="103">
        <f t="shared" si="84"/>
        <v>0.19964947460174676</v>
      </c>
      <c r="Q1846" s="121">
        <f t="shared" si="85"/>
        <v>0.12001218550367357</v>
      </c>
      <c r="R1846" s="121">
        <f t="shared" si="86"/>
        <v>1.1435317426350982</v>
      </c>
    </row>
    <row r="1847" spans="15:18">
      <c r="O1847" s="103">
        <v>0.18399999999998401</v>
      </c>
      <c r="P1847" s="103">
        <f t="shared" si="84"/>
        <v>0.1996713186292679</v>
      </c>
      <c r="Q1847" s="121">
        <f t="shared" si="85"/>
        <v>0.12001212472822045</v>
      </c>
      <c r="R1847" s="121">
        <f t="shared" si="86"/>
        <v>1.1434883818296586</v>
      </c>
    </row>
    <row r="1848" spans="15:18">
      <c r="O1848" s="103">
        <v>0.184099999999984</v>
      </c>
      <c r="P1848" s="103">
        <f t="shared" si="84"/>
        <v>0.19969313294727534</v>
      </c>
      <c r="Q1848" s="121">
        <f t="shared" si="85"/>
        <v>0.12001206425588619</v>
      </c>
      <c r="R1848" s="121">
        <f t="shared" si="86"/>
        <v>1.1434450524429693</v>
      </c>
    </row>
    <row r="1849" spans="15:18">
      <c r="O1849" s="103">
        <v>0.18419999999998399</v>
      </c>
      <c r="P1849" s="103">
        <f t="shared" si="84"/>
        <v>0.19971491757696641</v>
      </c>
      <c r="Q1849" s="121">
        <f t="shared" si="85"/>
        <v>0.12001200408515891</v>
      </c>
      <c r="R1849" s="121">
        <f t="shared" si="86"/>
        <v>1.1434017544357951</v>
      </c>
    </row>
    <row r="1850" spans="15:18">
      <c r="O1850" s="103">
        <v>0.184299999999984</v>
      </c>
      <c r="P1850" s="103">
        <f t="shared" si="84"/>
        <v>0.19973667253951805</v>
      </c>
      <c r="Q1850" s="121">
        <f t="shared" si="85"/>
        <v>0.12001194421453441</v>
      </c>
      <c r="R1850" s="121">
        <f t="shared" si="86"/>
        <v>1.1433584877689693</v>
      </c>
    </row>
    <row r="1851" spans="15:18">
      <c r="O1851" s="103">
        <v>0.18439999999998399</v>
      </c>
      <c r="P1851" s="103">
        <f t="shared" si="84"/>
        <v>0.1997583978560841</v>
      </c>
      <c r="Q1851" s="121">
        <f t="shared" si="85"/>
        <v>0.12001188464251589</v>
      </c>
      <c r="R1851" s="121">
        <f t="shared" si="86"/>
        <v>1.1433152524033967</v>
      </c>
    </row>
    <row r="1852" spans="15:18">
      <c r="O1852" s="103">
        <v>0.18449999999998401</v>
      </c>
      <c r="P1852" s="103">
        <f t="shared" si="84"/>
        <v>0.19978009354779777</v>
      </c>
      <c r="Q1852" s="121">
        <f t="shared" si="85"/>
        <v>0.12001182536761405</v>
      </c>
      <c r="R1852" s="121">
        <f t="shared" si="86"/>
        <v>1.1432720483000511</v>
      </c>
    </row>
    <row r="1853" spans="15:18">
      <c r="O1853" s="103">
        <v>0.184599999999984</v>
      </c>
      <c r="P1853" s="103">
        <f t="shared" si="84"/>
        <v>0.19980175963577085</v>
      </c>
      <c r="Q1853" s="121">
        <f t="shared" si="85"/>
        <v>0.12001176638834703</v>
      </c>
      <c r="R1853" s="121">
        <f t="shared" si="86"/>
        <v>1.1432288754199762</v>
      </c>
    </row>
    <row r="1854" spans="15:18">
      <c r="O1854" s="103">
        <v>0.18469999999998399</v>
      </c>
      <c r="P1854" s="103">
        <f t="shared" si="84"/>
        <v>0.19982339614109298</v>
      </c>
      <c r="Q1854" s="121">
        <f t="shared" si="85"/>
        <v>0.12001170770324031</v>
      </c>
      <c r="R1854" s="121">
        <f t="shared" si="86"/>
        <v>1.1431857337242843</v>
      </c>
    </row>
    <row r="1855" spans="15:18">
      <c r="O1855" s="103">
        <v>0.184799999999984</v>
      </c>
      <c r="P1855" s="103">
        <f t="shared" si="84"/>
        <v>0.19984500308483347</v>
      </c>
      <c r="Q1855" s="121">
        <f t="shared" si="85"/>
        <v>0.12001164931082679</v>
      </c>
      <c r="R1855" s="121">
        <f t="shared" si="86"/>
        <v>1.1431426231741586</v>
      </c>
    </row>
    <row r="1856" spans="15:18">
      <c r="O1856" s="103">
        <v>0.18489999999998399</v>
      </c>
      <c r="P1856" s="103">
        <f t="shared" si="84"/>
        <v>0.1998665804880389</v>
      </c>
      <c r="Q1856" s="121">
        <f t="shared" si="85"/>
        <v>0.12001159120964668</v>
      </c>
      <c r="R1856" s="121">
        <f t="shared" si="86"/>
        <v>1.1430995437308502</v>
      </c>
    </row>
    <row r="1857" spans="15:18">
      <c r="O1857" s="103">
        <v>0.18499999999998401</v>
      </c>
      <c r="P1857" s="103">
        <f t="shared" si="84"/>
        <v>0.19988812837173511</v>
      </c>
      <c r="Q1857" s="121">
        <f t="shared" si="85"/>
        <v>0.12001153339824737</v>
      </c>
      <c r="R1857" s="121">
        <f t="shared" si="86"/>
        <v>1.1430564953556792</v>
      </c>
    </row>
    <row r="1858" spans="15:18">
      <c r="O1858" s="103">
        <v>0.185099999999984</v>
      </c>
      <c r="P1858" s="103">
        <f t="shared" si="84"/>
        <v>0.19990964675692632</v>
      </c>
      <c r="Q1858" s="121">
        <f t="shared" si="85"/>
        <v>0.12001147587518364</v>
      </c>
      <c r="R1858" s="121">
        <f t="shared" si="86"/>
        <v>1.1430134780100347</v>
      </c>
    </row>
    <row r="1859" spans="15:18">
      <c r="O1859" s="103">
        <v>0.18519999999998399</v>
      </c>
      <c r="P1859" s="103">
        <f t="shared" si="84"/>
        <v>0.19993113566459508</v>
      </c>
      <c r="Q1859" s="121">
        <f t="shared" si="85"/>
        <v>0.12001141863901738</v>
      </c>
      <c r="R1859" s="121">
        <f t="shared" si="86"/>
        <v>1.1429704916553751</v>
      </c>
    </row>
    <row r="1860" spans="15:18">
      <c r="O1860" s="103">
        <v>0.18529999999998401</v>
      </c>
      <c r="P1860" s="103">
        <f t="shared" si="84"/>
        <v>0.19995259511570351</v>
      </c>
      <c r="Q1860" s="121">
        <f t="shared" si="85"/>
        <v>0.12001136168831769</v>
      </c>
      <c r="R1860" s="121">
        <f t="shared" si="86"/>
        <v>1.1429275362532261</v>
      </c>
    </row>
    <row r="1861" spans="15:18">
      <c r="O1861" s="103">
        <v>0.18539999999998399</v>
      </c>
      <c r="P1861" s="103">
        <f t="shared" si="84"/>
        <v>0.19997402513119128</v>
      </c>
      <c r="Q1861" s="121">
        <f t="shared" si="85"/>
        <v>0.1200113050216608</v>
      </c>
      <c r="R1861" s="121">
        <f t="shared" si="86"/>
        <v>1.1428846117651825</v>
      </c>
    </row>
    <row r="1862" spans="15:18">
      <c r="O1862" s="103">
        <v>0.18549999999998401</v>
      </c>
      <c r="P1862" s="103">
        <f t="shared" si="84"/>
        <v>0.1999954257319764</v>
      </c>
      <c r="Q1862" s="121">
        <f t="shared" si="85"/>
        <v>0.12001124863763003</v>
      </c>
      <c r="R1862" s="121">
        <f t="shared" si="86"/>
        <v>1.1428417181529071</v>
      </c>
    </row>
    <row r="1863" spans="15:18">
      <c r="O1863" s="103">
        <v>0.185599999999984</v>
      </c>
      <c r="P1863" s="103">
        <f t="shared" si="84"/>
        <v>0.20001679693895785</v>
      </c>
      <c r="Q1863" s="121">
        <f t="shared" si="85"/>
        <v>0.12001119253481581</v>
      </c>
      <c r="R1863" s="121">
        <f t="shared" si="86"/>
        <v>1.142798855378131</v>
      </c>
    </row>
    <row r="1864" spans="15:18">
      <c r="O1864" s="103">
        <v>0.18569999999998399</v>
      </c>
      <c r="P1864" s="103">
        <f t="shared" si="84"/>
        <v>0.20003813877301002</v>
      </c>
      <c r="Q1864" s="121">
        <f t="shared" si="85"/>
        <v>0.12001113671181551</v>
      </c>
      <c r="R1864" s="121">
        <f t="shared" si="86"/>
        <v>1.1427560234026521</v>
      </c>
    </row>
    <row r="1865" spans="15:18">
      <c r="O1865" s="103">
        <v>0.18579999999998401</v>
      </c>
      <c r="P1865" s="103">
        <f t="shared" ref="P1865:P1928" si="87">($O$3*NORMSDIST((1-Q1865)^-0.5*NORMSINV(O1865)+(Q1865/(1-Q1865))^0.5*NORMSINV(0.999))-O1865*$O$3)*R1865</f>
        <v>0.20005945125498822</v>
      </c>
      <c r="Q1865" s="121">
        <f t="shared" ref="Q1865:Q1928" si="88">0.12*(1-EXP(-50*O1865))/(1-EXP(-50))+0.24*(1-(1-EXP(-50*O1865))/(1-EXP(-50)))</f>
        <v>0.12001108116723361</v>
      </c>
      <c r="R1865" s="121">
        <f t="shared" ref="R1865:R1928" si="89">(1-1.5*(0.11852-0.05478*LN(O1865))^2)^(-1)*(1+($O$4-2.5)*(0.11852-0.05478*LN(O1865))^2)</f>
        <v>1.1427132221883374</v>
      </c>
    </row>
    <row r="1866" spans="15:18">
      <c r="O1866" s="103">
        <v>0.18589999999998399</v>
      </c>
      <c r="P1866" s="103">
        <f t="shared" si="87"/>
        <v>0.20008073440572605</v>
      </c>
      <c r="Q1866" s="121">
        <f t="shared" si="88"/>
        <v>0.12001102589968148</v>
      </c>
      <c r="R1866" s="121">
        <f t="shared" si="89"/>
        <v>1.1426704516971204</v>
      </c>
    </row>
    <row r="1867" spans="15:18">
      <c r="O1867" s="103">
        <v>0.18599999999998401</v>
      </c>
      <c r="P1867" s="103">
        <f t="shared" si="87"/>
        <v>0.20010198824603548</v>
      </c>
      <c r="Q1867" s="121">
        <f t="shared" si="88"/>
        <v>0.12001097090777738</v>
      </c>
      <c r="R1867" s="121">
        <f t="shared" si="89"/>
        <v>1.1426277118910029</v>
      </c>
    </row>
    <row r="1868" spans="15:18">
      <c r="O1868" s="103">
        <v>0.186099999999984</v>
      </c>
      <c r="P1868" s="103">
        <f t="shared" si="87"/>
        <v>0.200123212796707</v>
      </c>
      <c r="Q1868" s="121">
        <f t="shared" si="88"/>
        <v>0.12001091619014656</v>
      </c>
      <c r="R1868" s="121">
        <f t="shared" si="89"/>
        <v>1.1425850027320528</v>
      </c>
    </row>
    <row r="1869" spans="15:18">
      <c r="O1869" s="103">
        <v>0.18619999999998399</v>
      </c>
      <c r="P1869" s="103">
        <f t="shared" si="87"/>
        <v>0.20014440807851125</v>
      </c>
      <c r="Q1869" s="121">
        <f t="shared" si="88"/>
        <v>0.12001086174542108</v>
      </c>
      <c r="R1869" s="121">
        <f t="shared" si="89"/>
        <v>1.1425423241824058</v>
      </c>
    </row>
    <row r="1870" spans="15:18">
      <c r="O1870" s="103">
        <v>0.18629999999998401</v>
      </c>
      <c r="P1870" s="103">
        <f t="shared" si="87"/>
        <v>0.20016557411219554</v>
      </c>
      <c r="Q1870" s="121">
        <f t="shared" si="88"/>
        <v>0.12001080757223978</v>
      </c>
      <c r="R1870" s="121">
        <f t="shared" si="89"/>
        <v>1.1424996762042645</v>
      </c>
    </row>
    <row r="1871" spans="15:18">
      <c r="O1871" s="103">
        <v>0.186399999999984</v>
      </c>
      <c r="P1871" s="103">
        <f t="shared" si="87"/>
        <v>0.20018671091848694</v>
      </c>
      <c r="Q1871" s="121">
        <f t="shared" si="88"/>
        <v>0.12001075366924836</v>
      </c>
      <c r="R1871" s="121">
        <f t="shared" si="89"/>
        <v>1.1424570587598986</v>
      </c>
    </row>
    <row r="1872" spans="15:18">
      <c r="O1872" s="103">
        <v>0.18649999999998401</v>
      </c>
      <c r="P1872" s="103">
        <f t="shared" si="87"/>
        <v>0.20020781851809222</v>
      </c>
      <c r="Q1872" s="121">
        <f t="shared" si="88"/>
        <v>0.12001070003509923</v>
      </c>
      <c r="R1872" s="121">
        <f t="shared" si="89"/>
        <v>1.1424144718116431</v>
      </c>
    </row>
    <row r="1873" spans="15:18">
      <c r="O1873" s="103">
        <v>0.186599999999984</v>
      </c>
      <c r="P1873" s="103">
        <f t="shared" si="87"/>
        <v>0.2002288969316959</v>
      </c>
      <c r="Q1873" s="121">
        <f t="shared" si="88"/>
        <v>0.12001064666845154</v>
      </c>
      <c r="R1873" s="121">
        <f t="shared" si="89"/>
        <v>1.142371915321901</v>
      </c>
    </row>
    <row r="1874" spans="15:18">
      <c r="O1874" s="103">
        <v>0.18669999999998299</v>
      </c>
      <c r="P1874" s="103">
        <f t="shared" si="87"/>
        <v>0.200249946179961</v>
      </c>
      <c r="Q1874" s="121">
        <f t="shared" si="88"/>
        <v>0.1200105935679711</v>
      </c>
      <c r="R1874" s="121">
        <f t="shared" si="89"/>
        <v>1.142329389253141</v>
      </c>
    </row>
    <row r="1875" spans="15:18">
      <c r="O1875" s="103">
        <v>0.18679999999998401</v>
      </c>
      <c r="P1875" s="103">
        <f t="shared" si="87"/>
        <v>0.20027096628353092</v>
      </c>
      <c r="Q1875" s="121">
        <f t="shared" si="88"/>
        <v>0.12001054073233042</v>
      </c>
      <c r="R1875" s="121">
        <f t="shared" si="89"/>
        <v>1.1422868935678969</v>
      </c>
    </row>
    <row r="1876" spans="15:18">
      <c r="O1876" s="103">
        <v>0.186899999999984</v>
      </c>
      <c r="P1876" s="103">
        <f t="shared" si="87"/>
        <v>0.20029195726302634</v>
      </c>
      <c r="Q1876" s="121">
        <f t="shared" si="88"/>
        <v>0.12001048816020859</v>
      </c>
      <c r="R1876" s="121">
        <f t="shared" si="89"/>
        <v>1.14224442822877</v>
      </c>
    </row>
    <row r="1877" spans="15:18">
      <c r="O1877" s="103">
        <v>0.18699999999998401</v>
      </c>
      <c r="P1877" s="103">
        <f t="shared" si="87"/>
        <v>0.2003129191390477</v>
      </c>
      <c r="Q1877" s="121">
        <f t="shared" si="88"/>
        <v>0.12001043585029134</v>
      </c>
      <c r="R1877" s="121">
        <f t="shared" si="89"/>
        <v>1.142201993198428</v>
      </c>
    </row>
    <row r="1878" spans="15:18">
      <c r="O1878" s="103">
        <v>0.187099999999984</v>
      </c>
      <c r="P1878" s="103">
        <f t="shared" si="87"/>
        <v>0.20033385193217398</v>
      </c>
      <c r="Q1878" s="121">
        <f t="shared" si="88"/>
        <v>0.12001038380127087</v>
      </c>
      <c r="R1878" s="121">
        <f t="shared" si="89"/>
        <v>1.1421595884396019</v>
      </c>
    </row>
    <row r="1879" spans="15:18">
      <c r="O1879" s="103">
        <v>0.18719999999998299</v>
      </c>
      <c r="P1879" s="103">
        <f t="shared" si="87"/>
        <v>0.20035475566296326</v>
      </c>
      <c r="Q1879" s="121">
        <f t="shared" si="88"/>
        <v>0.12001033201184598</v>
      </c>
      <c r="R1879" s="121">
        <f t="shared" si="89"/>
        <v>1.1421172139150904</v>
      </c>
    </row>
    <row r="1880" spans="15:18">
      <c r="O1880" s="103">
        <v>0.18729999999998401</v>
      </c>
      <c r="P1880" s="103">
        <f t="shared" si="87"/>
        <v>0.20037563035195274</v>
      </c>
      <c r="Q1880" s="121">
        <f t="shared" si="88"/>
        <v>0.1200102804807219</v>
      </c>
      <c r="R1880" s="121">
        <f t="shared" si="89"/>
        <v>1.1420748695877558</v>
      </c>
    </row>
    <row r="1881" spans="15:18">
      <c r="O1881" s="103">
        <v>0.187399999999984</v>
      </c>
      <c r="P1881" s="103">
        <f t="shared" si="87"/>
        <v>0.2003964760196584</v>
      </c>
      <c r="Q1881" s="121">
        <f t="shared" si="88"/>
        <v>0.12001022920661039</v>
      </c>
      <c r="R1881" s="121">
        <f t="shared" si="89"/>
        <v>1.142032555420528</v>
      </c>
    </row>
    <row r="1882" spans="15:18">
      <c r="O1882" s="103">
        <v>0.18749999999998401</v>
      </c>
      <c r="P1882" s="103">
        <f t="shared" si="87"/>
        <v>0.20041729268657513</v>
      </c>
      <c r="Q1882" s="121">
        <f t="shared" si="88"/>
        <v>0.12001017818822958</v>
      </c>
      <c r="R1882" s="121">
        <f t="shared" si="89"/>
        <v>1.1419902713763994</v>
      </c>
    </row>
    <row r="1883" spans="15:18">
      <c r="O1883" s="103">
        <v>0.187599999999983</v>
      </c>
      <c r="P1883" s="103">
        <f t="shared" si="87"/>
        <v>0.2004380803731764</v>
      </c>
      <c r="Q1883" s="121">
        <f t="shared" si="88"/>
        <v>0.12001012742430402</v>
      </c>
      <c r="R1883" s="121">
        <f t="shared" si="89"/>
        <v>1.14194801741843</v>
      </c>
    </row>
    <row r="1884" spans="15:18">
      <c r="O1884" s="103">
        <v>0.18769999999998299</v>
      </c>
      <c r="P1884" s="103">
        <f t="shared" si="87"/>
        <v>0.20045883909991541</v>
      </c>
      <c r="Q1884" s="121">
        <f t="shared" si="88"/>
        <v>0.12001007691356456</v>
      </c>
      <c r="R1884" s="121">
        <f t="shared" si="89"/>
        <v>1.1419057935097419</v>
      </c>
    </row>
    <row r="1885" spans="15:18">
      <c r="O1885" s="103">
        <v>0.18779999999998301</v>
      </c>
      <c r="P1885" s="103">
        <f t="shared" si="87"/>
        <v>0.20047956888722421</v>
      </c>
      <c r="Q1885" s="121">
        <f t="shared" si="88"/>
        <v>0.12001002665474848</v>
      </c>
      <c r="R1885" s="121">
        <f t="shared" si="89"/>
        <v>1.1418635996135236</v>
      </c>
    </row>
    <row r="1886" spans="15:18">
      <c r="O1886" s="103">
        <v>0.187899999999983</v>
      </c>
      <c r="P1886" s="103">
        <f t="shared" si="87"/>
        <v>0.2005002697555138</v>
      </c>
      <c r="Q1886" s="121">
        <f t="shared" si="88"/>
        <v>0.12000997664659929</v>
      </c>
      <c r="R1886" s="121">
        <f t="shared" si="89"/>
        <v>1.1418214356930272</v>
      </c>
    </row>
    <row r="1887" spans="15:18">
      <c r="O1887" s="103">
        <v>0.18799999999998299</v>
      </c>
      <c r="P1887" s="103">
        <f t="shared" si="87"/>
        <v>0.20052094172517396</v>
      </c>
      <c r="Q1887" s="121">
        <f t="shared" si="88"/>
        <v>0.1200099268878668</v>
      </c>
      <c r="R1887" s="121">
        <f t="shared" si="89"/>
        <v>1.1417793017115705</v>
      </c>
    </row>
    <row r="1888" spans="15:18">
      <c r="O1888" s="103">
        <v>0.188099999999983</v>
      </c>
      <c r="P1888" s="103">
        <f t="shared" si="87"/>
        <v>0.20054158481657436</v>
      </c>
      <c r="Q1888" s="121">
        <f t="shared" si="88"/>
        <v>0.12000987737730701</v>
      </c>
      <c r="R1888" s="121">
        <f t="shared" si="89"/>
        <v>1.1417371976325341</v>
      </c>
    </row>
    <row r="1889" spans="15:18">
      <c r="O1889" s="103">
        <v>0.18819999999998299</v>
      </c>
      <c r="P1889" s="103">
        <f t="shared" si="87"/>
        <v>0.2005621990500627</v>
      </c>
      <c r="Q1889" s="121">
        <f t="shared" si="88"/>
        <v>0.12000982811368217</v>
      </c>
      <c r="R1889" s="121">
        <f t="shared" si="89"/>
        <v>1.1416951234193635</v>
      </c>
    </row>
    <row r="1890" spans="15:18">
      <c r="O1890" s="103">
        <v>0.18829999999998301</v>
      </c>
      <c r="P1890" s="103">
        <f t="shared" si="87"/>
        <v>0.20058278444596675</v>
      </c>
      <c r="Q1890" s="121">
        <f t="shared" si="88"/>
        <v>0.12000977909576069</v>
      </c>
      <c r="R1890" s="121">
        <f t="shared" si="89"/>
        <v>1.1416530790355672</v>
      </c>
    </row>
    <row r="1891" spans="15:18">
      <c r="O1891" s="103">
        <v>0.188399999999983</v>
      </c>
      <c r="P1891" s="103">
        <f t="shared" si="87"/>
        <v>0.20060334102459254</v>
      </c>
      <c r="Q1891" s="121">
        <f t="shared" si="88"/>
        <v>0.12000973032231711</v>
      </c>
      <c r="R1891" s="121">
        <f t="shared" si="89"/>
        <v>1.141611064444719</v>
      </c>
    </row>
    <row r="1892" spans="15:18">
      <c r="O1892" s="103">
        <v>0.18849999999998299</v>
      </c>
      <c r="P1892" s="103">
        <f t="shared" si="87"/>
        <v>0.20062386880622596</v>
      </c>
      <c r="Q1892" s="121">
        <f t="shared" si="88"/>
        <v>0.12000968179213209</v>
      </c>
      <c r="R1892" s="121">
        <f t="shared" si="89"/>
        <v>1.1415690796104547</v>
      </c>
    </row>
    <row r="1893" spans="15:18">
      <c r="O1893" s="103">
        <v>0.188599999999983</v>
      </c>
      <c r="P1893" s="103">
        <f t="shared" si="87"/>
        <v>0.2006443678111314</v>
      </c>
      <c r="Q1893" s="121">
        <f t="shared" si="88"/>
        <v>0.12000963350399238</v>
      </c>
      <c r="R1893" s="121">
        <f t="shared" si="89"/>
        <v>1.1415271244964746</v>
      </c>
    </row>
    <row r="1894" spans="15:18">
      <c r="O1894" s="103">
        <v>0.18869999999998299</v>
      </c>
      <c r="P1894" s="103">
        <f t="shared" si="87"/>
        <v>0.20066483805955379</v>
      </c>
      <c r="Q1894" s="121">
        <f t="shared" si="88"/>
        <v>0.12000958545669077</v>
      </c>
      <c r="R1894" s="121">
        <f t="shared" si="89"/>
        <v>1.1414851990665422</v>
      </c>
    </row>
    <row r="1895" spans="15:18">
      <c r="O1895" s="103">
        <v>0.18879999999998301</v>
      </c>
      <c r="P1895" s="103">
        <f t="shared" si="87"/>
        <v>0.20068527957171528</v>
      </c>
      <c r="Q1895" s="121">
        <f t="shared" si="88"/>
        <v>0.12000953764902608</v>
      </c>
      <c r="R1895" s="121">
        <f t="shared" si="89"/>
        <v>1.141443303284484</v>
      </c>
    </row>
    <row r="1896" spans="15:18">
      <c r="O1896" s="103">
        <v>0.188899999999983</v>
      </c>
      <c r="P1896" s="103">
        <f t="shared" si="87"/>
        <v>0.20070569236781899</v>
      </c>
      <c r="Q1896" s="121">
        <f t="shared" si="88"/>
        <v>0.12000949007980309</v>
      </c>
      <c r="R1896" s="121">
        <f t="shared" si="89"/>
        <v>1.141401437114189</v>
      </c>
    </row>
    <row r="1897" spans="15:18">
      <c r="O1897" s="103">
        <v>0.18899999999998299</v>
      </c>
      <c r="P1897" s="103">
        <f t="shared" si="87"/>
        <v>0.20072607646804619</v>
      </c>
      <c r="Q1897" s="121">
        <f t="shared" si="88"/>
        <v>0.12000944274783262</v>
      </c>
      <c r="R1897" s="121">
        <f t="shared" si="89"/>
        <v>1.1413596005196105</v>
      </c>
    </row>
    <row r="1898" spans="15:18">
      <c r="O1898" s="103">
        <v>0.189099999999983</v>
      </c>
      <c r="P1898" s="103">
        <f t="shared" si="87"/>
        <v>0.20074643189255792</v>
      </c>
      <c r="Q1898" s="121">
        <f t="shared" si="88"/>
        <v>0.12000939565193133</v>
      </c>
      <c r="R1898" s="121">
        <f t="shared" si="89"/>
        <v>1.1413177934647636</v>
      </c>
    </row>
    <row r="1899" spans="15:18">
      <c r="O1899" s="103">
        <v>0.18919999999998299</v>
      </c>
      <c r="P1899" s="103">
        <f t="shared" si="87"/>
        <v>0.20076675866149418</v>
      </c>
      <c r="Q1899" s="121">
        <f t="shared" si="88"/>
        <v>0.12000934879092182</v>
      </c>
      <c r="R1899" s="121">
        <f t="shared" si="89"/>
        <v>1.1412760159137258</v>
      </c>
    </row>
    <row r="1900" spans="15:18">
      <c r="O1900" s="103">
        <v>0.18929999999998301</v>
      </c>
      <c r="P1900" s="103">
        <f t="shared" si="87"/>
        <v>0.20078705679497486</v>
      </c>
      <c r="Q1900" s="121">
        <f t="shared" si="88"/>
        <v>0.12000930216363258</v>
      </c>
      <c r="R1900" s="121">
        <f t="shared" si="89"/>
        <v>1.141234267830638</v>
      </c>
    </row>
    <row r="1901" spans="15:18">
      <c r="O1901" s="103">
        <v>0.189399999999983</v>
      </c>
      <c r="P1901" s="103">
        <f t="shared" si="87"/>
        <v>0.20080732631309853</v>
      </c>
      <c r="Q1901" s="121">
        <f t="shared" si="88"/>
        <v>0.1200092557688979</v>
      </c>
      <c r="R1901" s="121">
        <f t="shared" si="89"/>
        <v>1.1411925491797028</v>
      </c>
    </row>
    <row r="1902" spans="15:18">
      <c r="O1902" s="103">
        <v>0.18949999999998299</v>
      </c>
      <c r="P1902" s="103">
        <f t="shared" si="87"/>
        <v>0.20082756723594281</v>
      </c>
      <c r="Q1902" s="121">
        <f t="shared" si="88"/>
        <v>0.12000920960555793</v>
      </c>
      <c r="R1902" s="121">
        <f t="shared" si="89"/>
        <v>1.1411508599251849</v>
      </c>
    </row>
    <row r="1903" spans="15:18">
      <c r="O1903" s="103">
        <v>0.189599999999983</v>
      </c>
      <c r="P1903" s="103">
        <f t="shared" si="87"/>
        <v>0.20084777958356573</v>
      </c>
      <c r="Q1903" s="121">
        <f t="shared" si="88"/>
        <v>0.12000916367245859</v>
      </c>
      <c r="R1903" s="121">
        <f t="shared" si="89"/>
        <v>1.1411092000314116</v>
      </c>
    </row>
    <row r="1904" spans="15:18">
      <c r="O1904" s="103">
        <v>0.18969999999998299</v>
      </c>
      <c r="P1904" s="103">
        <f t="shared" si="87"/>
        <v>0.20086796337600415</v>
      </c>
      <c r="Q1904" s="121">
        <f t="shared" si="88"/>
        <v>0.12000911796845153</v>
      </c>
      <c r="R1904" s="121">
        <f t="shared" si="89"/>
        <v>1.1410675694627721</v>
      </c>
    </row>
    <row r="1905" spans="15:18">
      <c r="O1905" s="103">
        <v>0.18979999999998301</v>
      </c>
      <c r="P1905" s="103">
        <f t="shared" si="87"/>
        <v>0.20088811863327388</v>
      </c>
      <c r="Q1905" s="121">
        <f t="shared" si="88"/>
        <v>0.12000907249239415</v>
      </c>
      <c r="R1905" s="121">
        <f t="shared" si="89"/>
        <v>1.1410259681837163</v>
      </c>
    </row>
    <row r="1906" spans="15:18">
      <c r="O1906" s="103">
        <v>0.189899999999983</v>
      </c>
      <c r="P1906" s="103">
        <f t="shared" si="87"/>
        <v>0.20090824537537091</v>
      </c>
      <c r="Q1906" s="121">
        <f t="shared" si="88"/>
        <v>0.12000902724314957</v>
      </c>
      <c r="R1906" s="121">
        <f t="shared" si="89"/>
        <v>1.1409843961587565</v>
      </c>
    </row>
    <row r="1907" spans="15:18">
      <c r="O1907" s="103">
        <v>0.18999999999998299</v>
      </c>
      <c r="P1907" s="103">
        <f t="shared" si="87"/>
        <v>0.20092834362226991</v>
      </c>
      <c r="Q1907" s="121">
        <f t="shared" si="88"/>
        <v>0.12000898221958653</v>
      </c>
      <c r="R1907" s="121">
        <f t="shared" si="89"/>
        <v>1.1409428533524677</v>
      </c>
    </row>
    <row r="1908" spans="15:18">
      <c r="O1908" s="103">
        <v>0.190099999999983</v>
      </c>
      <c r="P1908" s="103">
        <f t="shared" si="87"/>
        <v>0.20094841339392602</v>
      </c>
      <c r="Q1908" s="121">
        <f t="shared" si="88"/>
        <v>0.12000893742057946</v>
      </c>
      <c r="R1908" s="121">
        <f t="shared" si="89"/>
        <v>1.140901339729484</v>
      </c>
    </row>
    <row r="1909" spans="15:18">
      <c r="O1909" s="103">
        <v>0.19019999999998299</v>
      </c>
      <c r="P1909" s="103">
        <f t="shared" si="87"/>
        <v>0.20096845471027217</v>
      </c>
      <c r="Q1909" s="121">
        <f t="shared" si="88"/>
        <v>0.12000889284500833</v>
      </c>
      <c r="R1909" s="121">
        <f t="shared" si="89"/>
        <v>1.1408598552545026</v>
      </c>
    </row>
    <row r="1910" spans="15:18">
      <c r="O1910" s="103">
        <v>0.19029999999998301</v>
      </c>
      <c r="P1910" s="103">
        <f t="shared" si="87"/>
        <v>0.20098846759122233</v>
      </c>
      <c r="Q1910" s="121">
        <f t="shared" si="88"/>
        <v>0.12000884849175883</v>
      </c>
      <c r="R1910" s="121">
        <f t="shared" si="89"/>
        <v>1.1408183998922801</v>
      </c>
    </row>
    <row r="1911" spans="15:18">
      <c r="O1911" s="103">
        <v>0.190399999999983</v>
      </c>
      <c r="P1911" s="103">
        <f t="shared" si="87"/>
        <v>0.20100845205667006</v>
      </c>
      <c r="Q1911" s="121">
        <f t="shared" si="88"/>
        <v>0.12000880435972205</v>
      </c>
      <c r="R1911" s="121">
        <f t="shared" si="89"/>
        <v>1.1407769736076361</v>
      </c>
    </row>
    <row r="1912" spans="15:18">
      <c r="O1912" s="103">
        <v>0.19049999999998299</v>
      </c>
      <c r="P1912" s="103">
        <f t="shared" si="87"/>
        <v>0.2010284081264862</v>
      </c>
      <c r="Q1912" s="121">
        <f t="shared" si="88"/>
        <v>0.12000876044779477</v>
      </c>
      <c r="R1912" s="121">
        <f t="shared" si="89"/>
        <v>1.1407355763654485</v>
      </c>
    </row>
    <row r="1913" spans="15:18">
      <c r="O1913" s="103">
        <v>0.19059999999998301</v>
      </c>
      <c r="P1913" s="103">
        <f t="shared" si="87"/>
        <v>0.20104833582052395</v>
      </c>
      <c r="Q1913" s="121">
        <f t="shared" si="88"/>
        <v>0.12000871675487911</v>
      </c>
      <c r="R1913" s="121">
        <f t="shared" si="89"/>
        <v>1.1406942081306588</v>
      </c>
    </row>
    <row r="1914" spans="15:18">
      <c r="O1914" s="103">
        <v>0.19069999999998299</v>
      </c>
      <c r="P1914" s="103">
        <f t="shared" si="87"/>
        <v>0.20106823515861427</v>
      </c>
      <c r="Q1914" s="121">
        <f t="shared" si="88"/>
        <v>0.12000867327988275</v>
      </c>
      <c r="R1914" s="121">
        <f t="shared" si="89"/>
        <v>1.1406528688682664</v>
      </c>
    </row>
    <row r="1915" spans="15:18">
      <c r="O1915" s="103">
        <v>0.19079999999998301</v>
      </c>
      <c r="P1915" s="103">
        <f t="shared" si="87"/>
        <v>0.20108810616056835</v>
      </c>
      <c r="Q1915" s="121">
        <f t="shared" si="88"/>
        <v>0.12000863002171888</v>
      </c>
      <c r="R1915" s="121">
        <f t="shared" si="89"/>
        <v>1.1406115585433323</v>
      </c>
    </row>
    <row r="1916" spans="15:18">
      <c r="O1916" s="103">
        <v>0.190899999999983</v>
      </c>
      <c r="P1916" s="103">
        <f t="shared" si="87"/>
        <v>0.20110794884617708</v>
      </c>
      <c r="Q1916" s="121">
        <f t="shared" si="88"/>
        <v>0.120008586979306</v>
      </c>
      <c r="R1916" s="121">
        <f t="shared" si="89"/>
        <v>1.1405702771209782</v>
      </c>
    </row>
    <row r="1917" spans="15:18">
      <c r="O1917" s="103">
        <v>0.19099999999998299</v>
      </c>
      <c r="P1917" s="103">
        <f t="shared" si="87"/>
        <v>0.20112776323521017</v>
      </c>
      <c r="Q1917" s="121">
        <f t="shared" si="88"/>
        <v>0.12000854415156802</v>
      </c>
      <c r="R1917" s="121">
        <f t="shared" si="89"/>
        <v>1.1405290245663848</v>
      </c>
    </row>
    <row r="1918" spans="15:18">
      <c r="O1918" s="103">
        <v>0.19109999999998301</v>
      </c>
      <c r="P1918" s="103">
        <f t="shared" si="87"/>
        <v>0.2011475493474181</v>
      </c>
      <c r="Q1918" s="121">
        <f t="shared" si="88"/>
        <v>0.12000850153743431</v>
      </c>
      <c r="R1918" s="121">
        <f t="shared" si="89"/>
        <v>1.1404878008447938</v>
      </c>
    </row>
    <row r="1919" spans="15:18">
      <c r="O1919" s="103">
        <v>0.19119999999998299</v>
      </c>
      <c r="P1919" s="103">
        <f t="shared" si="87"/>
        <v>0.20116730720253001</v>
      </c>
      <c r="Q1919" s="121">
        <f t="shared" si="88"/>
        <v>0.12000845913583946</v>
      </c>
      <c r="R1919" s="121">
        <f t="shared" si="89"/>
        <v>1.1404466059215062</v>
      </c>
    </row>
    <row r="1920" spans="15:18">
      <c r="O1920" s="103">
        <v>0.19129999999998301</v>
      </c>
      <c r="P1920" s="103">
        <f t="shared" si="87"/>
        <v>0.20118703682025527</v>
      </c>
      <c r="Q1920" s="121">
        <f t="shared" si="88"/>
        <v>0.12000841694572345</v>
      </c>
      <c r="R1920" s="121">
        <f t="shared" si="89"/>
        <v>1.1404054397618826</v>
      </c>
    </row>
    <row r="1921" spans="15:18">
      <c r="O1921" s="103">
        <v>0.191399999999983</v>
      </c>
      <c r="P1921" s="103">
        <f t="shared" si="87"/>
        <v>0.20120673822028198</v>
      </c>
      <c r="Q1921" s="121">
        <f t="shared" si="88"/>
        <v>0.12000837496603152</v>
      </c>
      <c r="R1921" s="121">
        <f t="shared" si="89"/>
        <v>1.1403643023313437</v>
      </c>
    </row>
    <row r="1922" spans="15:18">
      <c r="O1922" s="103">
        <v>0.19149999999998299</v>
      </c>
      <c r="P1922" s="103">
        <f t="shared" si="87"/>
        <v>0.20122641142228015</v>
      </c>
      <c r="Q1922" s="121">
        <f t="shared" si="88"/>
        <v>0.12000833319571418</v>
      </c>
      <c r="R1922" s="121">
        <f t="shared" si="89"/>
        <v>1.1403231935953697</v>
      </c>
    </row>
    <row r="1923" spans="15:18">
      <c r="O1923" s="103">
        <v>0.19159999999998301</v>
      </c>
      <c r="P1923" s="103">
        <f t="shared" si="87"/>
        <v>0.20124605644589652</v>
      </c>
      <c r="Q1923" s="121">
        <f t="shared" si="88"/>
        <v>0.12000829163372717</v>
      </c>
      <c r="R1923" s="121">
        <f t="shared" si="89"/>
        <v>1.1402821135194992</v>
      </c>
    </row>
    <row r="1924" spans="15:18">
      <c r="O1924" s="103">
        <v>0.191699999999983</v>
      </c>
      <c r="P1924" s="103">
        <f t="shared" si="87"/>
        <v>0.20126567331076003</v>
      </c>
      <c r="Q1924" s="121">
        <f t="shared" si="88"/>
        <v>0.12000825027903141</v>
      </c>
      <c r="R1924" s="121">
        <f t="shared" si="89"/>
        <v>1.1402410620693315</v>
      </c>
    </row>
    <row r="1925" spans="15:18">
      <c r="O1925" s="103">
        <v>0.19179999999998301</v>
      </c>
      <c r="P1925" s="103">
        <f t="shared" si="87"/>
        <v>0.20128526203647851</v>
      </c>
      <c r="Q1925" s="121">
        <f t="shared" si="88"/>
        <v>0.12000820913059307</v>
      </c>
      <c r="R1925" s="121">
        <f t="shared" si="89"/>
        <v>1.1402000392105229</v>
      </c>
    </row>
    <row r="1926" spans="15:18">
      <c r="O1926" s="103">
        <v>0.191899999999983</v>
      </c>
      <c r="P1926" s="103">
        <f t="shared" si="87"/>
        <v>0.20130482264263894</v>
      </c>
      <c r="Q1926" s="121">
        <f t="shared" si="88"/>
        <v>0.12000816818738344</v>
      </c>
      <c r="R1926" s="121">
        <f t="shared" si="89"/>
        <v>1.1401590449087913</v>
      </c>
    </row>
    <row r="1927" spans="15:18">
      <c r="O1927" s="103">
        <v>0.19199999999998299</v>
      </c>
      <c r="P1927" s="103">
        <f t="shared" si="87"/>
        <v>0.20132435514880889</v>
      </c>
      <c r="Q1927" s="121">
        <f t="shared" si="88"/>
        <v>0.1200081274483789</v>
      </c>
      <c r="R1927" s="121">
        <f t="shared" si="89"/>
        <v>1.1401180791299113</v>
      </c>
    </row>
    <row r="1928" spans="15:18">
      <c r="O1928" s="103">
        <v>0.19209999999998301</v>
      </c>
      <c r="P1928" s="103">
        <f t="shared" si="87"/>
        <v>0.20134385957453529</v>
      </c>
      <c r="Q1928" s="121">
        <f t="shared" si="88"/>
        <v>0.12000808691256101</v>
      </c>
      <c r="R1928" s="121">
        <f t="shared" si="89"/>
        <v>1.1400771418397158</v>
      </c>
    </row>
    <row r="1929" spans="15:18">
      <c r="O1929" s="103">
        <v>0.192199999999983</v>
      </c>
      <c r="P1929" s="103">
        <f t="shared" ref="P1929:P1992" si="90">($O$3*NORMSDIST((1-Q1929)^-0.5*NORMSINV(O1929)+(Q1929/(1-Q1929))^0.5*NORMSINV(0.999))-O1929*$O$3)*R1929</f>
        <v>0.20136333593934555</v>
      </c>
      <c r="Q1929" s="121">
        <f t="shared" ref="Q1929:Q1992" si="91">0.12*(1-EXP(-50*O1929))/(1-EXP(-50))+0.24*(1-(1-EXP(-50*O1929))/(1-EXP(-50)))</f>
        <v>0.12000804657891635</v>
      </c>
      <c r="R1929" s="121">
        <f t="shared" ref="R1929:R1992" si="92">(1-1.5*(0.11852-0.05478*LN(O1929))^2)^(-1)*(1+($O$4-2.5)*(0.11852-0.05478*LN(O1929))^2)</f>
        <v>1.1400362330040987</v>
      </c>
    </row>
    <row r="1930" spans="15:18">
      <c r="O1930" s="103">
        <v>0.19229999999998301</v>
      </c>
      <c r="P1930" s="103">
        <f t="shared" si="90"/>
        <v>0.20138278426274614</v>
      </c>
      <c r="Q1930" s="121">
        <f t="shared" si="91"/>
        <v>0.12000800644643657</v>
      </c>
      <c r="R1930" s="121">
        <f t="shared" si="92"/>
        <v>1.1399953525890103</v>
      </c>
    </row>
    <row r="1931" spans="15:18">
      <c r="O1931" s="103">
        <v>0.192399999999983</v>
      </c>
      <c r="P1931" s="103">
        <f t="shared" si="90"/>
        <v>0.20140220456422397</v>
      </c>
      <c r="Q1931" s="121">
        <f t="shared" si="91"/>
        <v>0.12000796651411837</v>
      </c>
      <c r="R1931" s="121">
        <f t="shared" si="92"/>
        <v>1.1399545005604592</v>
      </c>
    </row>
    <row r="1932" spans="15:18">
      <c r="O1932" s="103">
        <v>0.19249999999998299</v>
      </c>
      <c r="P1932" s="103">
        <f t="shared" si="90"/>
        <v>0.20142159686324526</v>
      </c>
      <c r="Q1932" s="121">
        <f t="shared" si="91"/>
        <v>0.12000792678096343</v>
      </c>
      <c r="R1932" s="121">
        <f t="shared" si="92"/>
        <v>1.1399136768845137</v>
      </c>
    </row>
    <row r="1933" spans="15:18">
      <c r="O1933" s="103">
        <v>0.19259999999998301</v>
      </c>
      <c r="P1933" s="103">
        <f t="shared" si="90"/>
        <v>0.20144096117925656</v>
      </c>
      <c r="Q1933" s="121">
        <f t="shared" si="91"/>
        <v>0.12000788724597844</v>
      </c>
      <c r="R1933" s="121">
        <f t="shared" si="92"/>
        <v>1.1398728815272983</v>
      </c>
    </row>
    <row r="1934" spans="15:18">
      <c r="O1934" s="103">
        <v>0.192699999999983</v>
      </c>
      <c r="P1934" s="103">
        <f t="shared" si="90"/>
        <v>0.20146029753168476</v>
      </c>
      <c r="Q1934" s="121">
        <f t="shared" si="91"/>
        <v>0.12000784790817502</v>
      </c>
      <c r="R1934" s="121">
        <f t="shared" si="92"/>
        <v>1.1398321144549963</v>
      </c>
    </row>
    <row r="1935" spans="15:18">
      <c r="O1935" s="103">
        <v>0.19279999999998301</v>
      </c>
      <c r="P1935" s="103">
        <f t="shared" si="90"/>
        <v>0.20147960593993566</v>
      </c>
      <c r="Q1935" s="121">
        <f t="shared" si="91"/>
        <v>0.1200078087665697</v>
      </c>
      <c r="R1935" s="121">
        <f t="shared" si="92"/>
        <v>1.1397913756338487</v>
      </c>
    </row>
    <row r="1936" spans="15:18">
      <c r="O1936" s="103">
        <v>0.192899999999983</v>
      </c>
      <c r="P1936" s="103">
        <f t="shared" si="90"/>
        <v>0.20149888642339589</v>
      </c>
      <c r="Q1936" s="121">
        <f t="shared" si="91"/>
        <v>0.12000776982018396</v>
      </c>
      <c r="R1936" s="121">
        <f t="shared" si="92"/>
        <v>1.1397506650301541</v>
      </c>
    </row>
    <row r="1937" spans="15:18">
      <c r="O1937" s="103">
        <v>0.19299999999998299</v>
      </c>
      <c r="P1937" s="103">
        <f t="shared" si="90"/>
        <v>0.2015181390014314</v>
      </c>
      <c r="Q1937" s="121">
        <f t="shared" si="91"/>
        <v>0.12000773106804413</v>
      </c>
      <c r="R1937" s="121">
        <f t="shared" si="92"/>
        <v>1.1397099826102681</v>
      </c>
    </row>
    <row r="1938" spans="15:18">
      <c r="O1938" s="103">
        <v>0.19309999999998301</v>
      </c>
      <c r="P1938" s="103">
        <f t="shared" si="90"/>
        <v>0.20153736369338882</v>
      </c>
      <c r="Q1938" s="121">
        <f t="shared" si="91"/>
        <v>0.12000769250918139</v>
      </c>
      <c r="R1938" s="121">
        <f t="shared" si="92"/>
        <v>1.139669328340605</v>
      </c>
    </row>
    <row r="1939" spans="15:18">
      <c r="O1939" s="103">
        <v>0.193199999999983</v>
      </c>
      <c r="P1939" s="103">
        <f t="shared" si="90"/>
        <v>0.20155656051859411</v>
      </c>
      <c r="Q1939" s="121">
        <f t="shared" si="91"/>
        <v>0.12000765414263179</v>
      </c>
      <c r="R1939" s="121">
        <f t="shared" si="92"/>
        <v>1.1396287021876343</v>
      </c>
    </row>
    <row r="1940" spans="15:18">
      <c r="O1940" s="103">
        <v>0.19329999999998301</v>
      </c>
      <c r="P1940" s="103">
        <f t="shared" si="90"/>
        <v>0.20157572949635372</v>
      </c>
      <c r="Q1940" s="121">
        <f t="shared" si="91"/>
        <v>0.12000761596743614</v>
      </c>
      <c r="R1940" s="121">
        <f t="shared" si="92"/>
        <v>1.1395881041178852</v>
      </c>
    </row>
    <row r="1941" spans="15:18">
      <c r="O1941" s="103">
        <v>0.193399999999983</v>
      </c>
      <c r="P1941" s="103">
        <f t="shared" si="90"/>
        <v>0.20159487064595433</v>
      </c>
      <c r="Q1941" s="121">
        <f t="shared" si="91"/>
        <v>0.1200075779826401</v>
      </c>
      <c r="R1941" s="121">
        <f t="shared" si="92"/>
        <v>1.1395475340979413</v>
      </c>
    </row>
    <row r="1942" spans="15:18">
      <c r="O1942" s="103">
        <v>0.19349999999998299</v>
      </c>
      <c r="P1942" s="103">
        <f t="shared" si="90"/>
        <v>0.20161398398666189</v>
      </c>
      <c r="Q1942" s="121">
        <f t="shared" si="91"/>
        <v>0.120007540187294</v>
      </c>
      <c r="R1942" s="121">
        <f t="shared" si="92"/>
        <v>1.1395069920944445</v>
      </c>
    </row>
    <row r="1943" spans="15:18">
      <c r="O1943" s="103">
        <v>0.19359999999998301</v>
      </c>
      <c r="P1943" s="103">
        <f t="shared" si="90"/>
        <v>0.20163306953772359</v>
      </c>
      <c r="Q1943" s="121">
        <f t="shared" si="91"/>
        <v>0.12000750258045298</v>
      </c>
      <c r="R1943" s="121">
        <f t="shared" si="92"/>
        <v>1.1394664780740937</v>
      </c>
    </row>
    <row r="1944" spans="15:18">
      <c r="O1944" s="103">
        <v>0.193699999999983</v>
      </c>
      <c r="P1944" s="103">
        <f t="shared" si="90"/>
        <v>0.2016521273183654</v>
      </c>
      <c r="Q1944" s="121">
        <f t="shared" si="91"/>
        <v>0.12000746516117686</v>
      </c>
      <c r="R1944" s="121">
        <f t="shared" si="92"/>
        <v>1.1394259920036429</v>
      </c>
    </row>
    <row r="1945" spans="15:18">
      <c r="O1945" s="103">
        <v>0.19379999999998301</v>
      </c>
      <c r="P1945" s="103">
        <f t="shared" si="90"/>
        <v>0.20167115734779492</v>
      </c>
      <c r="Q1945" s="121">
        <f t="shared" si="91"/>
        <v>0.12000742792853017</v>
      </c>
      <c r="R1945" s="121">
        <f t="shared" si="92"/>
        <v>1.1393855338499046</v>
      </c>
    </row>
    <row r="1946" spans="15:18">
      <c r="O1946" s="103">
        <v>0.193899999999983</v>
      </c>
      <c r="P1946" s="103">
        <f t="shared" si="90"/>
        <v>0.20169015964519821</v>
      </c>
      <c r="Q1946" s="121">
        <f t="shared" si="91"/>
        <v>0.12000739088158206</v>
      </c>
      <c r="R1946" s="121">
        <f t="shared" si="92"/>
        <v>1.1393451035797462</v>
      </c>
    </row>
    <row r="1947" spans="15:18">
      <c r="O1947" s="103">
        <v>0.19399999999998299</v>
      </c>
      <c r="P1947" s="103">
        <f t="shared" si="90"/>
        <v>0.20170913422974357</v>
      </c>
      <c r="Q1947" s="121">
        <f t="shared" si="91"/>
        <v>0.12000735401940639</v>
      </c>
      <c r="R1947" s="121">
        <f t="shared" si="92"/>
        <v>1.1393047011600919</v>
      </c>
    </row>
    <row r="1948" spans="15:18">
      <c r="O1948" s="103">
        <v>0.19409999999998301</v>
      </c>
      <c r="P1948" s="103">
        <f t="shared" si="90"/>
        <v>0.20172808112057741</v>
      </c>
      <c r="Q1948" s="121">
        <f t="shared" si="91"/>
        <v>0.1200073173410816</v>
      </c>
      <c r="R1948" s="121">
        <f t="shared" si="92"/>
        <v>1.1392643265579219</v>
      </c>
    </row>
    <row r="1949" spans="15:18">
      <c r="O1949" s="103">
        <v>0.194199999999983</v>
      </c>
      <c r="P1949" s="103">
        <f t="shared" si="90"/>
        <v>0.20174700033682749</v>
      </c>
      <c r="Q1949" s="121">
        <f t="shared" si="91"/>
        <v>0.12000728084569068</v>
      </c>
      <c r="R1949" s="121">
        <f t="shared" si="92"/>
        <v>1.1392239797402715</v>
      </c>
    </row>
    <row r="1950" spans="15:18">
      <c r="O1950" s="103">
        <v>0.19429999999998299</v>
      </c>
      <c r="P1950" s="103">
        <f t="shared" si="90"/>
        <v>0.20176589189760172</v>
      </c>
      <c r="Q1950" s="121">
        <f t="shared" si="91"/>
        <v>0.1200072445323213</v>
      </c>
      <c r="R1950" s="121">
        <f t="shared" si="92"/>
        <v>1.1391836606742345</v>
      </c>
    </row>
    <row r="1951" spans="15:18">
      <c r="O1951" s="103">
        <v>0.194399999999983</v>
      </c>
      <c r="P1951" s="103">
        <f t="shared" si="90"/>
        <v>0.2017847558219881</v>
      </c>
      <c r="Q1951" s="121">
        <f t="shared" si="91"/>
        <v>0.12000720840006561</v>
      </c>
      <c r="R1951" s="121">
        <f t="shared" si="92"/>
        <v>1.1391433693269573</v>
      </c>
    </row>
    <row r="1952" spans="15:18">
      <c r="O1952" s="103">
        <v>0.19449999999998299</v>
      </c>
      <c r="P1952" s="103">
        <f t="shared" si="90"/>
        <v>0.20180359212905494</v>
      </c>
      <c r="Q1952" s="121">
        <f t="shared" si="91"/>
        <v>0.1200071724480203</v>
      </c>
      <c r="R1952" s="121">
        <f t="shared" si="92"/>
        <v>1.139103105665644</v>
      </c>
    </row>
    <row r="1953" spans="15:18">
      <c r="O1953" s="103">
        <v>0.19459999999998301</v>
      </c>
      <c r="P1953" s="103">
        <f t="shared" si="90"/>
        <v>0.2018224008378508</v>
      </c>
      <c r="Q1953" s="121">
        <f t="shared" si="91"/>
        <v>0.12000713667528655</v>
      </c>
      <c r="R1953" s="121">
        <f t="shared" si="92"/>
        <v>1.1390628696575531</v>
      </c>
    </row>
    <row r="1954" spans="15:18">
      <c r="O1954" s="103">
        <v>0.194699999999983</v>
      </c>
      <c r="P1954" s="103">
        <f t="shared" si="90"/>
        <v>0.20184118196740466</v>
      </c>
      <c r="Q1954" s="121">
        <f t="shared" si="91"/>
        <v>0.12000710108097008</v>
      </c>
      <c r="R1954" s="121">
        <f t="shared" si="92"/>
        <v>1.139022661269999</v>
      </c>
    </row>
    <row r="1955" spans="15:18">
      <c r="O1955" s="103">
        <v>0.19479999999998299</v>
      </c>
      <c r="P1955" s="103">
        <f t="shared" si="90"/>
        <v>0.20185993553672574</v>
      </c>
      <c r="Q1955" s="121">
        <f t="shared" si="91"/>
        <v>0.12000706566418098</v>
      </c>
      <c r="R1955" s="121">
        <f t="shared" si="92"/>
        <v>1.1389824804703519</v>
      </c>
    </row>
    <row r="1956" spans="15:18">
      <c r="O1956" s="103">
        <v>0.194899999999983</v>
      </c>
      <c r="P1956" s="103">
        <f t="shared" si="90"/>
        <v>0.2018786615648033</v>
      </c>
      <c r="Q1956" s="121">
        <f t="shared" si="91"/>
        <v>0.12000703042403385</v>
      </c>
      <c r="R1956" s="121">
        <f t="shared" si="92"/>
        <v>1.1389423272260353</v>
      </c>
    </row>
    <row r="1957" spans="15:18">
      <c r="O1957" s="103">
        <v>0.19499999999998299</v>
      </c>
      <c r="P1957" s="103">
        <f t="shared" si="90"/>
        <v>0.20189736007060757</v>
      </c>
      <c r="Q1957" s="121">
        <f t="shared" si="91"/>
        <v>0.12000699535964772</v>
      </c>
      <c r="R1957" s="121">
        <f t="shared" si="92"/>
        <v>1.1389022015045298</v>
      </c>
    </row>
    <row r="1958" spans="15:18">
      <c r="O1958" s="103">
        <v>0.19509999999998301</v>
      </c>
      <c r="P1958" s="103">
        <f t="shared" si="90"/>
        <v>0.20191603107308845</v>
      </c>
      <c r="Q1958" s="121">
        <f t="shared" si="91"/>
        <v>0.1200069604701459</v>
      </c>
      <c r="R1958" s="121">
        <f t="shared" si="92"/>
        <v>1.1388621032733695</v>
      </c>
    </row>
    <row r="1959" spans="15:18">
      <c r="O1959" s="103">
        <v>0.195199999999983</v>
      </c>
      <c r="P1959" s="103">
        <f t="shared" si="90"/>
        <v>0.2019346745911775</v>
      </c>
      <c r="Q1959" s="121">
        <f t="shared" si="91"/>
        <v>0.12000692575465621</v>
      </c>
      <c r="R1959" s="121">
        <f t="shared" si="92"/>
        <v>1.1388220325001439</v>
      </c>
    </row>
    <row r="1960" spans="15:18">
      <c r="O1960" s="103">
        <v>0.19529999999998299</v>
      </c>
      <c r="P1960" s="103">
        <f t="shared" si="90"/>
        <v>0.20195329064378525</v>
      </c>
      <c r="Q1960" s="121">
        <f t="shared" si="91"/>
        <v>0.12000689121231077</v>
      </c>
      <c r="R1960" s="121">
        <f t="shared" si="92"/>
        <v>1.1387819891524973</v>
      </c>
    </row>
    <row r="1961" spans="15:18">
      <c r="O1961" s="103">
        <v>0.195399999999983</v>
      </c>
      <c r="P1961" s="103">
        <f t="shared" si="90"/>
        <v>0.20197187924980342</v>
      </c>
      <c r="Q1961" s="121">
        <f t="shared" si="91"/>
        <v>0.12000685684224599</v>
      </c>
      <c r="R1961" s="121">
        <f t="shared" si="92"/>
        <v>1.1387419731981279</v>
      </c>
    </row>
    <row r="1962" spans="15:18">
      <c r="O1962" s="103">
        <v>0.19549999999998299</v>
      </c>
      <c r="P1962" s="103">
        <f t="shared" si="90"/>
        <v>0.20199044042810405</v>
      </c>
      <c r="Q1962" s="121">
        <f t="shared" si="91"/>
        <v>0.12000682264360261</v>
      </c>
      <c r="R1962" s="121">
        <f t="shared" si="92"/>
        <v>1.1387019846047886</v>
      </c>
    </row>
    <row r="1963" spans="15:18">
      <c r="O1963" s="103">
        <v>0.19559999999998301</v>
      </c>
      <c r="P1963" s="103">
        <f t="shared" si="90"/>
        <v>0.20200897419753963</v>
      </c>
      <c r="Q1963" s="121">
        <f t="shared" si="91"/>
        <v>0.12000678861552568</v>
      </c>
      <c r="R1963" s="121">
        <f t="shared" si="92"/>
        <v>1.1386620233402864</v>
      </c>
    </row>
    <row r="1964" spans="15:18">
      <c r="O1964" s="103">
        <v>0.195699999999983</v>
      </c>
      <c r="P1964" s="103">
        <f t="shared" si="90"/>
        <v>0.2020274805769435</v>
      </c>
      <c r="Q1964" s="121">
        <f t="shared" si="91"/>
        <v>0.1200067547571645</v>
      </c>
      <c r="R1964" s="121">
        <f t="shared" si="92"/>
        <v>1.1386220893724834</v>
      </c>
    </row>
    <row r="1965" spans="15:18">
      <c r="O1965" s="103">
        <v>0.19579999999998199</v>
      </c>
      <c r="P1965" s="103">
        <f t="shared" si="90"/>
        <v>0.20204595958512875</v>
      </c>
      <c r="Q1965" s="121">
        <f t="shared" si="91"/>
        <v>0.1200067210676726</v>
      </c>
      <c r="R1965" s="121">
        <f t="shared" si="92"/>
        <v>1.1385821826692952</v>
      </c>
    </row>
    <row r="1966" spans="15:18">
      <c r="O1966" s="103">
        <v>0.195899999999983</v>
      </c>
      <c r="P1966" s="103">
        <f t="shared" si="90"/>
        <v>0.20206441124089</v>
      </c>
      <c r="Q1966" s="121">
        <f t="shared" si="91"/>
        <v>0.12000668754620772</v>
      </c>
      <c r="R1966" s="121">
        <f t="shared" si="92"/>
        <v>1.1385423031986894</v>
      </c>
    </row>
    <row r="1967" spans="15:18">
      <c r="O1967" s="103">
        <v>0.19599999999998299</v>
      </c>
      <c r="P1967" s="103">
        <f t="shared" si="90"/>
        <v>0.2020828355630013</v>
      </c>
      <c r="Q1967" s="121">
        <f t="shared" si="91"/>
        <v>0.12000665419193186</v>
      </c>
      <c r="R1967" s="121">
        <f t="shared" si="92"/>
        <v>1.1385024509286912</v>
      </c>
    </row>
    <row r="1968" spans="15:18">
      <c r="O1968" s="103">
        <v>0.19609999999998301</v>
      </c>
      <c r="P1968" s="103">
        <f t="shared" si="90"/>
        <v>0.20210123257021864</v>
      </c>
      <c r="Q1968" s="121">
        <f t="shared" si="91"/>
        <v>0.12000662100401113</v>
      </c>
      <c r="R1968" s="121">
        <f t="shared" si="92"/>
        <v>1.1384626258273767</v>
      </c>
    </row>
    <row r="1969" spans="15:18">
      <c r="O1969" s="103">
        <v>0.196199999999982</v>
      </c>
      <c r="P1969" s="103">
        <f t="shared" si="90"/>
        <v>0.20211960228127715</v>
      </c>
      <c r="Q1969" s="121">
        <f t="shared" si="91"/>
        <v>0.12000658798161587</v>
      </c>
      <c r="R1969" s="121">
        <f t="shared" si="92"/>
        <v>1.138422827862877</v>
      </c>
    </row>
    <row r="1970" spans="15:18">
      <c r="O1970" s="103">
        <v>0.19629999999998199</v>
      </c>
      <c r="P1970" s="103">
        <f t="shared" si="90"/>
        <v>0.20213794471489385</v>
      </c>
      <c r="Q1970" s="121">
        <f t="shared" si="91"/>
        <v>0.12000655512392049</v>
      </c>
      <c r="R1970" s="121">
        <f t="shared" si="92"/>
        <v>1.1383830570033746</v>
      </c>
    </row>
    <row r="1971" spans="15:18">
      <c r="O1971" s="103">
        <v>0.196399999999983</v>
      </c>
      <c r="P1971" s="103">
        <f t="shared" si="90"/>
        <v>0.20215625988976554</v>
      </c>
      <c r="Q1971" s="121">
        <f t="shared" si="91"/>
        <v>0.12000652243010355</v>
      </c>
      <c r="R1971" s="121">
        <f t="shared" si="92"/>
        <v>1.1383433132171077</v>
      </c>
    </row>
    <row r="1972" spans="15:18">
      <c r="O1972" s="103">
        <v>0.19649999999998299</v>
      </c>
      <c r="P1972" s="103">
        <f t="shared" si="90"/>
        <v>0.20217454782457003</v>
      </c>
      <c r="Q1972" s="121">
        <f t="shared" si="91"/>
        <v>0.12000648989934767</v>
      </c>
      <c r="R1972" s="121">
        <f t="shared" si="92"/>
        <v>1.1383035964723669</v>
      </c>
    </row>
    <row r="1973" spans="15:18">
      <c r="O1973" s="103">
        <v>0.19659999999998301</v>
      </c>
      <c r="P1973" s="103">
        <f t="shared" si="90"/>
        <v>0.20219280853796595</v>
      </c>
      <c r="Q1973" s="121">
        <f t="shared" si="91"/>
        <v>0.12000645753083965</v>
      </c>
      <c r="R1973" s="121">
        <f t="shared" si="92"/>
        <v>1.1382639067374958</v>
      </c>
    </row>
    <row r="1974" spans="15:18">
      <c r="O1974" s="103">
        <v>0.196699999999982</v>
      </c>
      <c r="P1974" s="103">
        <f t="shared" si="90"/>
        <v>0.20221104204859197</v>
      </c>
      <c r="Q1974" s="121">
        <f t="shared" si="91"/>
        <v>0.12000642532377023</v>
      </c>
      <c r="R1974" s="121">
        <f t="shared" si="92"/>
        <v>1.1382242439808914</v>
      </c>
    </row>
    <row r="1975" spans="15:18">
      <c r="O1975" s="103">
        <v>0.19679999999998199</v>
      </c>
      <c r="P1975" s="103">
        <f t="shared" si="90"/>
        <v>0.20222924837506853</v>
      </c>
      <c r="Q1975" s="121">
        <f t="shared" si="91"/>
        <v>0.12000639327733423</v>
      </c>
      <c r="R1975" s="121">
        <f t="shared" si="92"/>
        <v>1.1381846081710028</v>
      </c>
    </row>
    <row r="1976" spans="15:18">
      <c r="O1976" s="103">
        <v>0.19689999999998201</v>
      </c>
      <c r="P1976" s="103">
        <f t="shared" si="90"/>
        <v>0.202247427535996</v>
      </c>
      <c r="Q1976" s="121">
        <f t="shared" si="91"/>
        <v>0.1200063613907305</v>
      </c>
      <c r="R1976" s="121">
        <f t="shared" si="92"/>
        <v>1.1381449992763315</v>
      </c>
    </row>
    <row r="1977" spans="15:18">
      <c r="O1977" s="103">
        <v>0.196999999999982</v>
      </c>
      <c r="P1977" s="103">
        <f t="shared" si="90"/>
        <v>0.20226557954995528</v>
      </c>
      <c r="Q1977" s="121">
        <f t="shared" si="91"/>
        <v>0.12000632966316185</v>
      </c>
      <c r="R1977" s="121">
        <f t="shared" si="92"/>
        <v>1.1381054172654337</v>
      </c>
    </row>
    <row r="1978" spans="15:18">
      <c r="O1978" s="103">
        <v>0.19709999999998201</v>
      </c>
      <c r="P1978" s="103">
        <f t="shared" si="90"/>
        <v>0.20228370443550955</v>
      </c>
      <c r="Q1978" s="121">
        <f t="shared" si="91"/>
        <v>0.12000629809383515</v>
      </c>
      <c r="R1978" s="121">
        <f t="shared" si="92"/>
        <v>1.1380658621069162</v>
      </c>
    </row>
    <row r="1979" spans="15:18">
      <c r="O1979" s="103">
        <v>0.197199999999982</v>
      </c>
      <c r="P1979" s="103">
        <f t="shared" si="90"/>
        <v>0.20230180221120042</v>
      </c>
      <c r="Q1979" s="121">
        <f t="shared" si="91"/>
        <v>0.1200062666819611</v>
      </c>
      <c r="R1979" s="121">
        <f t="shared" si="92"/>
        <v>1.1380263337694387</v>
      </c>
    </row>
    <row r="1980" spans="15:18">
      <c r="O1980" s="103">
        <v>0.19729999999998199</v>
      </c>
      <c r="P1980" s="103">
        <f t="shared" si="90"/>
        <v>0.202319872895553</v>
      </c>
      <c r="Q1980" s="121">
        <f t="shared" si="91"/>
        <v>0.12000623542675441</v>
      </c>
      <c r="R1980" s="121">
        <f t="shared" si="92"/>
        <v>1.1379868322217144</v>
      </c>
    </row>
    <row r="1981" spans="15:18">
      <c r="O1981" s="103">
        <v>0.19739999999998201</v>
      </c>
      <c r="P1981" s="103">
        <f t="shared" si="90"/>
        <v>0.20233791650707073</v>
      </c>
      <c r="Q1981" s="121">
        <f t="shared" si="91"/>
        <v>0.12000620432743374</v>
      </c>
      <c r="R1981" s="121">
        <f t="shared" si="92"/>
        <v>1.1379473574325065</v>
      </c>
    </row>
    <row r="1982" spans="15:18">
      <c r="O1982" s="103">
        <v>0.197499999999982</v>
      </c>
      <c r="P1982" s="103">
        <f t="shared" si="90"/>
        <v>0.20235593306423955</v>
      </c>
      <c r="Q1982" s="121">
        <f t="shared" si="91"/>
        <v>0.12000617338322156</v>
      </c>
      <c r="R1982" s="121">
        <f t="shared" si="92"/>
        <v>1.1379079093706324</v>
      </c>
    </row>
    <row r="1983" spans="15:18">
      <c r="O1983" s="103">
        <v>0.19759999999998201</v>
      </c>
      <c r="P1983" s="103">
        <f t="shared" si="90"/>
        <v>0.20237392258552564</v>
      </c>
      <c r="Q1983" s="121">
        <f t="shared" si="91"/>
        <v>0.1200061425933443</v>
      </c>
      <c r="R1983" s="121">
        <f t="shared" si="92"/>
        <v>1.1378684880049601</v>
      </c>
    </row>
    <row r="1984" spans="15:18">
      <c r="O1984" s="103">
        <v>0.197699999999982</v>
      </c>
      <c r="P1984" s="103">
        <f t="shared" si="90"/>
        <v>0.2023918850893765</v>
      </c>
      <c r="Q1984" s="121">
        <f t="shared" si="91"/>
        <v>0.12000611195703219</v>
      </c>
      <c r="R1984" s="121">
        <f t="shared" si="92"/>
        <v>1.1378290933044104</v>
      </c>
    </row>
    <row r="1985" spans="15:18">
      <c r="O1985" s="103">
        <v>0.19779999999998199</v>
      </c>
      <c r="P1985" s="103">
        <f t="shared" si="90"/>
        <v>0.20240982059422022</v>
      </c>
      <c r="Q1985" s="121">
        <f t="shared" si="91"/>
        <v>0.12000608147351932</v>
      </c>
      <c r="R1985" s="121">
        <f t="shared" si="92"/>
        <v>1.1377897252379547</v>
      </c>
    </row>
    <row r="1986" spans="15:18">
      <c r="O1986" s="103">
        <v>0.19789999999998201</v>
      </c>
      <c r="P1986" s="103">
        <f t="shared" si="90"/>
        <v>0.20242772911846504</v>
      </c>
      <c r="Q1986" s="121">
        <f t="shared" si="91"/>
        <v>0.12000605114204359</v>
      </c>
      <c r="R1986" s="121">
        <f t="shared" si="92"/>
        <v>1.1377503837746168</v>
      </c>
    </row>
    <row r="1987" spans="15:18">
      <c r="O1987" s="103">
        <v>0.197999999999982</v>
      </c>
      <c r="P1987" s="103">
        <f t="shared" si="90"/>
        <v>0.20244561068050201</v>
      </c>
      <c r="Q1987" s="121">
        <f t="shared" si="91"/>
        <v>0.12000602096184675</v>
      </c>
      <c r="R1987" s="121">
        <f t="shared" si="92"/>
        <v>1.1377110688834726</v>
      </c>
    </row>
    <row r="1988" spans="15:18">
      <c r="O1988" s="103">
        <v>0.19809999999998201</v>
      </c>
      <c r="P1988" s="103">
        <f t="shared" si="90"/>
        <v>0.20246346529870154</v>
      </c>
      <c r="Q1988" s="121">
        <f t="shared" si="91"/>
        <v>0.12000599093217426</v>
      </c>
      <c r="R1988" s="121">
        <f t="shared" si="92"/>
        <v>1.1376717805336478</v>
      </c>
    </row>
    <row r="1989" spans="15:18">
      <c r="O1989" s="103">
        <v>0.198199999999982</v>
      </c>
      <c r="P1989" s="103">
        <f t="shared" si="90"/>
        <v>0.20248129299141618</v>
      </c>
      <c r="Q1989" s="121">
        <f t="shared" si="91"/>
        <v>0.12000596105227537</v>
      </c>
      <c r="R1989" s="121">
        <f t="shared" si="92"/>
        <v>1.137632518694321</v>
      </c>
    </row>
    <row r="1990" spans="15:18">
      <c r="O1990" s="103">
        <v>0.19829999999998199</v>
      </c>
      <c r="P1990" s="103">
        <f t="shared" si="90"/>
        <v>0.20249909377697806</v>
      </c>
      <c r="Q1990" s="121">
        <f t="shared" si="91"/>
        <v>0.12000593132140311</v>
      </c>
      <c r="R1990" s="121">
        <f t="shared" si="92"/>
        <v>1.1375932833347209</v>
      </c>
    </row>
    <row r="1991" spans="15:18">
      <c r="O1991" s="103">
        <v>0.19839999999998201</v>
      </c>
      <c r="P1991" s="103">
        <f t="shared" si="90"/>
        <v>0.20251686767370172</v>
      </c>
      <c r="Q1991" s="121">
        <f t="shared" si="91"/>
        <v>0.12000590173881422</v>
      </c>
      <c r="R1991" s="121">
        <f t="shared" si="92"/>
        <v>1.1375540744241279</v>
      </c>
    </row>
    <row r="1992" spans="15:18">
      <c r="O1992" s="103">
        <v>0.198499999999982</v>
      </c>
      <c r="P1992" s="103">
        <f t="shared" si="90"/>
        <v>0.20253461469988196</v>
      </c>
      <c r="Q1992" s="121">
        <f t="shared" si="91"/>
        <v>0.12000587230376907</v>
      </c>
      <c r="R1992" s="121">
        <f t="shared" si="92"/>
        <v>1.1375148919318727</v>
      </c>
    </row>
    <row r="1993" spans="15:18">
      <c r="O1993" s="103">
        <v>0.19859999999998201</v>
      </c>
      <c r="P1993" s="103">
        <f t="shared" ref="P1993:P2008" si="93">($O$3*NORMSDIST((1-Q1993)^-0.5*NORMSINV(O1993)+(Q1993/(1-Q1993))^0.5*NORMSINV(0.999))-O1993*$O$3)*R1993</f>
        <v>0.20255233487379543</v>
      </c>
      <c r="Q1993" s="121">
        <f t="shared" ref="Q1993:Q2008" si="94">0.12*(1-EXP(-50*O1993))/(1-EXP(-50))+0.24*(1-(1-EXP(-50*O1993))/(1-EXP(-50)))</f>
        <v>0.12000584301553183</v>
      </c>
      <c r="R1993" s="121">
        <f t="shared" ref="R1993:R2008" si="95">(1-1.5*(0.11852-0.05478*LN(O1993))^2)^(-1)*(1+($O$4-2.5)*(0.11852-0.05478*LN(O1993))^2)</f>
        <v>1.1374757358273382</v>
      </c>
    </row>
    <row r="1994" spans="15:18">
      <c r="O1994" s="103">
        <v>0.198699999999982</v>
      </c>
      <c r="P1994" s="103">
        <f t="shared" si="93"/>
        <v>0.20257002821369877</v>
      </c>
      <c r="Q1994" s="121">
        <f t="shared" si="94"/>
        <v>0.12000581387337031</v>
      </c>
      <c r="R1994" s="121">
        <f t="shared" si="95"/>
        <v>1.1374366060799566</v>
      </c>
    </row>
    <row r="1995" spans="15:18">
      <c r="O1995" s="103">
        <v>0.19879999999998199</v>
      </c>
      <c r="P1995" s="103">
        <f t="shared" si="93"/>
        <v>0.20258769473783081</v>
      </c>
      <c r="Q1995" s="121">
        <f t="shared" si="94"/>
        <v>0.12000578487655587</v>
      </c>
      <c r="R1995" s="121">
        <f t="shared" si="95"/>
        <v>1.1373975026592109</v>
      </c>
    </row>
    <row r="1996" spans="15:18">
      <c r="O1996" s="103">
        <v>0.19889999999998201</v>
      </c>
      <c r="P1996" s="103">
        <f t="shared" si="93"/>
        <v>0.20260533446441076</v>
      </c>
      <c r="Q1996" s="121">
        <f t="shared" si="94"/>
        <v>0.12000575602436371</v>
      </c>
      <c r="R1996" s="121">
        <f t="shared" si="95"/>
        <v>1.1373584255346358</v>
      </c>
    </row>
    <row r="1997" spans="15:18">
      <c r="O1997" s="103">
        <v>0.198999999999982</v>
      </c>
      <c r="P1997" s="103">
        <f t="shared" si="93"/>
        <v>0.20262294741163944</v>
      </c>
      <c r="Q1997" s="121">
        <f t="shared" si="94"/>
        <v>0.12000572731607241</v>
      </c>
      <c r="R1997" s="121">
        <f t="shared" si="95"/>
        <v>1.137319374675815</v>
      </c>
    </row>
    <row r="1998" spans="15:18">
      <c r="O1998" s="103">
        <v>0.19909999999998201</v>
      </c>
      <c r="P1998" s="103">
        <f t="shared" si="93"/>
        <v>0.2026405335976986</v>
      </c>
      <c r="Q1998" s="121">
        <f t="shared" si="94"/>
        <v>0.12000569875096434</v>
      </c>
      <c r="R1998" s="121">
        <f t="shared" si="95"/>
        <v>1.1372803500523836</v>
      </c>
    </row>
    <row r="1999" spans="15:18">
      <c r="O1999" s="103">
        <v>0.199199999999982</v>
      </c>
      <c r="P1999" s="103">
        <f t="shared" si="93"/>
        <v>0.20265809304075108</v>
      </c>
      <c r="Q1999" s="121">
        <f t="shared" si="94"/>
        <v>0.12000567032832532</v>
      </c>
      <c r="R1999" s="121">
        <f t="shared" si="95"/>
        <v>1.1372413516340258</v>
      </c>
    </row>
    <row r="2000" spans="15:18">
      <c r="O2000" s="103">
        <v>0.19929999999998199</v>
      </c>
      <c r="P2000" s="103">
        <f t="shared" si="93"/>
        <v>0.20267562575894105</v>
      </c>
      <c r="Q2000" s="121">
        <f t="shared" si="94"/>
        <v>0.12000564204744482</v>
      </c>
      <c r="R2000" s="121">
        <f t="shared" si="95"/>
        <v>1.1372023793904773</v>
      </c>
    </row>
    <row r="2001" spans="15:18">
      <c r="O2001" s="103">
        <v>0.19939999999998201</v>
      </c>
      <c r="P2001" s="103">
        <f t="shared" si="93"/>
        <v>0.20269313177039447</v>
      </c>
      <c r="Q2001" s="121">
        <f t="shared" si="94"/>
        <v>0.1200056139076158</v>
      </c>
      <c r="R2001" s="121">
        <f t="shared" si="95"/>
        <v>1.1371634332915228</v>
      </c>
    </row>
    <row r="2002" spans="15:18">
      <c r="O2002" s="103">
        <v>0.199499999999982</v>
      </c>
      <c r="P2002" s="103">
        <f t="shared" si="93"/>
        <v>0.20271061109321731</v>
      </c>
      <c r="Q2002" s="121">
        <f t="shared" si="94"/>
        <v>0.12000558590813475</v>
      </c>
      <c r="R2002" s="121">
        <f t="shared" si="95"/>
        <v>1.1371245133069967</v>
      </c>
    </row>
    <row r="2003" spans="15:18">
      <c r="O2003" s="103">
        <v>0.19959999999998199</v>
      </c>
      <c r="P2003" s="103">
        <f t="shared" si="93"/>
        <v>0.20272806374549801</v>
      </c>
      <c r="Q2003" s="121">
        <f t="shared" si="94"/>
        <v>0.12000555804830169</v>
      </c>
      <c r="R2003" s="121">
        <f t="shared" si="95"/>
        <v>1.137085619406784</v>
      </c>
    </row>
    <row r="2004" spans="15:18">
      <c r="O2004" s="103">
        <v>0.199699999999982</v>
      </c>
      <c r="P2004" s="103">
        <f t="shared" si="93"/>
        <v>0.20274548974530604</v>
      </c>
      <c r="Q2004" s="121">
        <f t="shared" si="94"/>
        <v>0.12000553032742013</v>
      </c>
      <c r="R2004" s="121">
        <f t="shared" si="95"/>
        <v>1.1370467515608187</v>
      </c>
    </row>
    <row r="2005" spans="15:18">
      <c r="O2005" s="103">
        <v>0.19979999999998199</v>
      </c>
      <c r="P2005" s="103">
        <f t="shared" si="93"/>
        <v>0.20276288911069157</v>
      </c>
      <c r="Q2005" s="121">
        <f t="shared" si="94"/>
        <v>0.12000550274479707</v>
      </c>
      <c r="R2005" s="121">
        <f t="shared" si="95"/>
        <v>1.1370079097390846</v>
      </c>
    </row>
    <row r="2006" spans="15:18">
      <c r="O2006" s="103">
        <v>0.19989999999998201</v>
      </c>
      <c r="P2006" s="103">
        <f t="shared" si="93"/>
        <v>0.20278026185968617</v>
      </c>
      <c r="Q2006" s="121">
        <f t="shared" si="94"/>
        <v>0.1200054752997429</v>
      </c>
      <c r="R2006" s="121">
        <f t="shared" si="95"/>
        <v>1.1369690939116146</v>
      </c>
    </row>
    <row r="2007" spans="15:18">
      <c r="O2007" s="103">
        <v>0.199999999999982</v>
      </c>
      <c r="P2007" s="103">
        <f t="shared" si="93"/>
        <v>0.20279760801030375</v>
      </c>
      <c r="Q2007" s="121">
        <f t="shared" si="94"/>
        <v>0.12000544799157149</v>
      </c>
      <c r="R2007" s="121">
        <f t="shared" si="95"/>
        <v>1.1369303040484922</v>
      </c>
    </row>
    <row r="2008" spans="15:18">
      <c r="O2008" s="103">
        <v>0.20009999999998199</v>
      </c>
      <c r="P2008" s="103">
        <f t="shared" si="93"/>
        <v>0.20281492758053893</v>
      </c>
      <c r="Q2008" s="121">
        <f t="shared" si="94"/>
        <v>0.12000542081960018</v>
      </c>
      <c r="R2008" s="121">
        <f t="shared" si="95"/>
        <v>1.1368915401198487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</sheetPr>
  <dimension ref="B3:P22"/>
  <sheetViews>
    <sheetView workbookViewId="0">
      <selection activeCell="I24" sqref="I24"/>
    </sheetView>
  </sheetViews>
  <sheetFormatPr defaultColWidth="8.85546875" defaultRowHeight="15"/>
  <cols>
    <col min="1" max="16384" width="8.85546875" style="1"/>
  </cols>
  <sheetData>
    <row r="3" spans="2:16">
      <c r="B3"/>
    </row>
    <row r="5" spans="2:16">
      <c r="P5"/>
    </row>
    <row r="22" spans="3:3">
      <c r="C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Basel</vt:lpstr>
      <vt:lpstr>RWA</vt:lpstr>
      <vt:lpstr>RWs</vt:lpstr>
      <vt:lpstr>T1 Basel I</vt:lpstr>
      <vt:lpstr>T2 Basel II STA</vt:lpstr>
      <vt:lpstr>T3 Capital</vt:lpstr>
      <vt:lpstr>T4 IRB</vt:lpstr>
      <vt:lpstr>IRB formula_illustration</vt:lpstr>
      <vt:lpstr>FIRB AIRB</vt:lpstr>
      <vt:lpstr>T5 EAD</vt:lpstr>
      <vt:lpstr>T6 PD</vt:lpstr>
      <vt:lpstr>OpRA</vt:lpstr>
      <vt:lpstr>OpRisk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cnb</dc:creator>
  <cp:lastModifiedBy>saban</cp:lastModifiedBy>
  <dcterms:created xsi:type="dcterms:W3CDTF">2020-11-25T14:53:37Z</dcterms:created>
  <dcterms:modified xsi:type="dcterms:W3CDTF">2020-11-25T15:52:05Z</dcterms:modified>
</cp:coreProperties>
</file>