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Blahoslav Rejent\Desktop\Magda\Banking_2020\"/>
    </mc:Choice>
  </mc:AlternateContent>
  <xr:revisionPtr revIDLastSave="0" documentId="13_ncr:1_{0C2E907F-9C8C-45BA-968F-AB0DF5E14215}" xr6:coauthVersionLast="45" xr6:coauthVersionMax="45" xr10:uidLastSave="{00000000-0000-0000-0000-000000000000}"/>
  <bookViews>
    <workbookView xWindow="1440" yWindow="1524" windowWidth="17280" windowHeight="9072" xr2:uid="{00000000-000D-0000-FFFF-FFFF00000000}"/>
  </bookViews>
  <sheets>
    <sheet name="cookies" sheetId="5" r:id="rId1"/>
  </sheet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6" i="5" l="1"/>
  <c r="B90" i="5" s="1"/>
  <c r="D68" i="5"/>
  <c r="B68" i="5"/>
  <c r="D57" i="5"/>
  <c r="B70" i="5" s="1"/>
  <c r="D69" i="5" s="1"/>
  <c r="B52" i="5"/>
  <c r="B42" i="5"/>
  <c r="B41" i="5"/>
  <c r="B39" i="5"/>
  <c r="B33" i="5"/>
  <c r="B17" i="5"/>
  <c r="B19" i="5" s="1"/>
  <c r="D11" i="5"/>
  <c r="D19" i="5" s="1"/>
  <c r="D28" i="5" l="1"/>
  <c r="D33" i="5" s="1"/>
  <c r="B43" i="5"/>
  <c r="B45" i="5" s="1"/>
  <c r="B69" i="5" s="1"/>
  <c r="B74" i="5" s="1"/>
  <c r="B58" i="5" s="1"/>
  <c r="D67" i="5"/>
  <c r="B46" i="5" l="1"/>
  <c r="D66" i="5" s="1"/>
  <c r="D74" i="5" s="1"/>
  <c r="D85" i="5"/>
  <c r="D90" i="5" s="1"/>
  <c r="B60" i="5"/>
  <c r="D54" i="5"/>
  <c r="D52" i="5" s="1"/>
  <c r="D60" i="5" s="1"/>
</calcChain>
</file>

<file path=xl/sharedStrings.xml><?xml version="1.0" encoding="utf-8"?>
<sst xmlns="http://schemas.openxmlformats.org/spreadsheetml/2006/main" count="71" uniqueCount="48">
  <si>
    <t>1.</t>
  </si>
  <si>
    <t>2.</t>
  </si>
  <si>
    <t>3.</t>
  </si>
  <si>
    <t>4.</t>
  </si>
  <si>
    <t>5.</t>
  </si>
  <si>
    <t>6.</t>
  </si>
  <si>
    <t>Úkol 1</t>
  </si>
  <si>
    <t>Task 1</t>
  </si>
  <si>
    <t>J&amp;J se rozhodli, že začnou podnikat a to tak, že budou péct chleba. Zjistili, že mají v místní „Village Bank“ na běžném účtu  65 000 Kč a speciálním spořícím účtu 50 000 Kč. Po delší úvaze a kalkulacích zjistili, že budou potřebovat ještě 90 000 Kč, aby mohli svůj podnik otevřít. 1.        Sestavte počáteční rozvahu této situace. J&amp;J nezačali péct, ale mají  nakoupeno vše, co potřebují. Předpokládejte, že nejprve použili peníze z úvěru. 2.        Sestavte počáteční dílčí (týkající se pouze  J&amp;J) rozvahu Village Bank (ke stejnému okamžiku). Podnik se rozjel velmi dobře, takže poté, co spotřebovali všechny zásoby a zaplatili 10 000 Kč za elektřinu, zjistili,že prodali chleba za 120 000 Kč. 3.        Sestavte výsledovku této situace. Předpokládejte, že odpisy jsou 25 % hodnoty trouby a příslušná daňová sazba je 28 % (ignorujte úrok, který by mohli vydělat na svých běžných či spořících účtech). 4.        Sestavte konečnou rozvahu podniku J&amp;J. 5.        Sestavte výkaz o peněžních tocích podniku J&amp;J. 6.        Sestavte konečnou dílčí rozvahu Village Bank</t>
  </si>
  <si>
    <t xml:space="preserve">J&amp;J decided to start their own business by baking fresh bread They found out, that they have CZK 65 000 in their current account  at the Village Bank and CZK 50 000 in a special savings account at the same bank. After a detailed analysis they realized, they would need another CZK 90 000 to start the business. A subsequent meeting in the Village Bank showed, that the bank is prepared to finance the project by granting a 10-year loan. So the deal was done: the interest rate was set at 7 % p.a. of the remaining principal and also the repayment schedule was agreed – 10 % of the initial principal at the end of each period.After having cleared the financing, J&amp;J purched all they needed: an oven for CZK 150 000, flour for CZK 20 000, eggs for CZK 10 000 and baking powder for CZK 5 000.1. Construct an initial balance sheet of J&amp;J´s  situation, after they have paid for the oven and all the ingredients. Assume that they first used the money from the loan.2. Construct an initial sub-balance sheet of the bank at the same point in time (only for balances related to J&amp;J ). The business ran well, so after using all the ingredients and paying CZK 10 000 for electricity and water, they sold CZK 120 000 worth of bread. 3. Construct the income statement of the situation. Assume, that the depreciation rate of the oven was 25 % and the applicable income tax rate was 28 % (ignore any potential interest earned on the savings and current account).
4. Construct the end of period balance sheet of the situation of  J&amp;J. 5. Construct the cash flow statement of J&amp;J´s  situation. Construct the end of period sub-balance sheet of the Village Bank
</t>
  </si>
  <si>
    <t>Řešení</t>
  </si>
  <si>
    <t>Solution</t>
  </si>
  <si>
    <t xml:space="preserve">J&amp;J </t>
  </si>
  <si>
    <t>Aktiva/ Assets</t>
  </si>
  <si>
    <t>Pasiva/ Liabilities and Equity</t>
  </si>
  <si>
    <t>Trouba/ Oven</t>
  </si>
  <si>
    <t>Vlastní kapitál/ Equity</t>
  </si>
  <si>
    <t>Základní jmění/ Paid in capital</t>
  </si>
  <si>
    <t>Mouka/ Flour</t>
  </si>
  <si>
    <t>Vajíčka/ Eggs</t>
  </si>
  <si>
    <t>Prášek do pečiva/ Baking powder</t>
  </si>
  <si>
    <t>Půjčka/ Loan</t>
  </si>
  <si>
    <t>Účet v bance/ Banking account</t>
  </si>
  <si>
    <t>Village Bank</t>
  </si>
  <si>
    <t xml:space="preserve">Půjčka  J&amp;J / Loan to J&amp;J </t>
  </si>
  <si>
    <t>Vlastní kapitál/ Total equity</t>
  </si>
  <si>
    <t>část těchto 70 000 může být i jiné depositum/ part of these 70 000 may also be deposit of somebody else</t>
  </si>
  <si>
    <t xml:space="preserve">Vklad J&amp;J/ deposit of J&amp;J </t>
  </si>
  <si>
    <t xml:space="preserve">Tržby/ revenues </t>
  </si>
  <si>
    <t>Spotřebované zásoby/ inventories used</t>
  </si>
  <si>
    <t>Elektřina/ electricity</t>
  </si>
  <si>
    <t>Úroky z půjčky/ Interest on the loan</t>
  </si>
  <si>
    <t>Odpisy/ Depreciation</t>
  </si>
  <si>
    <t>Zisk před zdaněním/ EBT</t>
  </si>
  <si>
    <t>Daň/ tax</t>
  </si>
  <si>
    <t>Čistý zisk/ Net income</t>
  </si>
  <si>
    <t>Základní kapitál/ Paid in capital</t>
  </si>
  <si>
    <t>Zisk období/ Net income of the period</t>
  </si>
  <si>
    <t>Direct method</t>
  </si>
  <si>
    <t>Indirect method</t>
  </si>
  <si>
    <t>Zisk/ Net income</t>
  </si>
  <si>
    <t>Změna stavu zásob/ Change in inventories</t>
  </si>
  <si>
    <t>Placená daň/ tax paid</t>
  </si>
  <si>
    <t>Splátka jistiny/ Principal repayment</t>
  </si>
  <si>
    <t>Cash flow</t>
  </si>
  <si>
    <t>Vlastní jmění/ Total equity</t>
  </si>
  <si>
    <t>?</t>
  </si>
  <si>
    <t>Other receivables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</si>
</sst>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_-* #,##0_-;\-* #,##0_-;_-* &quot;-&quot;??_-;_-@_-"/>
  </numFmts>
  <fonts count="5" x14ac:knownFonts="1">
    <font>
      <sz val="11"/>
      <color theme="1"/>
      <name val="Calibri"/>
      <family val="2"/>
      <charset val="238"/>
      <scheme val="minor"/>
    </font>
    <font>
      <sz val="9"/>
      <color theme="1"/>
      <name val="Times New Roman"/>
      <family val="1"/>
      <charset val="238"/>
    </font>
    <font>
      <b/>
      <sz val="9"/>
      <name val="Times New Roman"/>
      <family val="1"/>
      <charset val="238"/>
    </font>
    <font>
      <sz val="9"/>
      <name val="Times New Roman"/>
      <family val="1"/>
      <charset val="238"/>
    </font>
    <font>
      <sz val="11"/>
      <color theme="1"/>
      <name val="Calibri"/>
      <family val="2"/>
      <charset val="238"/>
      <scheme val="minor"/>
    </font>
  </fonts>
  <fills count="5">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s>
  <cellStyleXfs count="2">
    <xf numFmtId="0" fontId="0" fillId="0" borderId="0"/>
    <xf numFmtId="43" fontId="4" fillId="0" borderId="0" applyFont="0" applyFill="0" applyBorder="0" applyAlignment="0" applyProtection="0"/>
  </cellStyleXfs>
  <cellXfs count="76">
    <xf numFmtId="0" fontId="0" fillId="0" borderId="0" xfId="0"/>
    <xf numFmtId="0" fontId="1" fillId="0" borderId="0" xfId="0" applyFont="1"/>
    <xf numFmtId="0" fontId="2" fillId="0" borderId="0" xfId="0" applyFont="1"/>
    <xf numFmtId="0" fontId="3" fillId="4" borderId="1" xfId="0" applyFont="1" applyFill="1" applyBorder="1" applyAlignment="1">
      <alignment horizontal="justify" vertical="top" wrapText="1"/>
    </xf>
    <xf numFmtId="0" fontId="1" fillId="0" borderId="0" xfId="0" applyFont="1" applyBorder="1"/>
    <xf numFmtId="0" fontId="3" fillId="0" borderId="0" xfId="0" applyFont="1" applyAlignment="1">
      <alignment horizontal="justify"/>
    </xf>
    <xf numFmtId="0" fontId="2" fillId="0" borderId="0" xfId="0" applyFont="1" applyAlignment="1">
      <alignment horizontal="justify"/>
    </xf>
    <xf numFmtId="0" fontId="2" fillId="0" borderId="7" xfId="0" applyFont="1" applyBorder="1"/>
    <xf numFmtId="0" fontId="2" fillId="0" borderId="0" xfId="0" applyFont="1" applyBorder="1"/>
    <xf numFmtId="0" fontId="1" fillId="0" borderId="9" xfId="0" applyFont="1" applyBorder="1"/>
    <xf numFmtId="3" fontId="1" fillId="0" borderId="10" xfId="0" applyNumberFormat="1" applyFont="1" applyBorder="1"/>
    <xf numFmtId="0" fontId="1" fillId="0" borderId="11" xfId="0" applyFont="1" applyBorder="1"/>
    <xf numFmtId="3" fontId="1" fillId="0" borderId="12" xfId="0" applyNumberFormat="1" applyFont="1" applyBorder="1"/>
    <xf numFmtId="0" fontId="1" fillId="0" borderId="12" xfId="0" applyFont="1" applyBorder="1"/>
    <xf numFmtId="0" fontId="1" fillId="3" borderId="5" xfId="0" applyFont="1" applyFill="1" applyBorder="1"/>
    <xf numFmtId="0" fontId="2" fillId="3" borderId="14" xfId="0" applyFont="1" applyFill="1" applyBorder="1"/>
    <xf numFmtId="3" fontId="2" fillId="3" borderId="15" xfId="0" applyNumberFormat="1" applyFont="1" applyFill="1" applyBorder="1"/>
    <xf numFmtId="165" fontId="2" fillId="3" borderId="13" xfId="1" applyNumberFormat="1" applyFont="1" applyFill="1" applyBorder="1"/>
    <xf numFmtId="0" fontId="2" fillId="0" borderId="25" xfId="0" applyFont="1" applyBorder="1"/>
    <xf numFmtId="0" fontId="1" fillId="0" borderId="26" xfId="0" applyFont="1" applyBorder="1"/>
    <xf numFmtId="0" fontId="1" fillId="0" borderId="27" xfId="0" applyFont="1" applyBorder="1"/>
    <xf numFmtId="165" fontId="1" fillId="0" borderId="0" xfId="1" applyNumberFormat="1" applyFont="1" applyBorder="1"/>
    <xf numFmtId="165" fontId="1" fillId="0" borderId="8" xfId="1" applyNumberFormat="1" applyFont="1" applyBorder="1"/>
    <xf numFmtId="0" fontId="1" fillId="0" borderId="0" xfId="0" applyFont="1" applyFill="1"/>
    <xf numFmtId="0" fontId="2" fillId="0" borderId="0" xfId="0" applyFont="1" applyFill="1"/>
    <xf numFmtId="0" fontId="2" fillId="0" borderId="7" xfId="0" applyFont="1" applyFill="1" applyBorder="1"/>
    <xf numFmtId="0" fontId="2" fillId="0" borderId="16" xfId="0" applyFont="1" applyFill="1" applyBorder="1"/>
    <xf numFmtId="0" fontId="1" fillId="0" borderId="0" xfId="0" applyFont="1" applyFill="1" applyBorder="1"/>
    <xf numFmtId="3" fontId="1" fillId="0" borderId="10" xfId="0" applyNumberFormat="1" applyFont="1" applyFill="1" applyBorder="1"/>
    <xf numFmtId="3" fontId="1" fillId="0" borderId="4" xfId="0" applyNumberFormat="1" applyFont="1" applyFill="1" applyBorder="1"/>
    <xf numFmtId="0" fontId="3" fillId="0" borderId="0" xfId="0" applyFont="1" applyFill="1"/>
    <xf numFmtId="0" fontId="1" fillId="0" borderId="12" xfId="0" applyFont="1" applyFill="1" applyBorder="1"/>
    <xf numFmtId="0" fontId="1" fillId="0" borderId="4" xfId="0" applyFont="1" applyFill="1" applyBorder="1"/>
    <xf numFmtId="0" fontId="3" fillId="0" borderId="0" xfId="0" applyFont="1" applyFill="1" applyBorder="1"/>
    <xf numFmtId="0" fontId="1" fillId="0" borderId="5" xfId="0" applyFont="1" applyFill="1" applyBorder="1"/>
    <xf numFmtId="165" fontId="2" fillId="0" borderId="17" xfId="1" applyNumberFormat="1" applyFont="1" applyFill="1" applyBorder="1"/>
    <xf numFmtId="0" fontId="2" fillId="0" borderId="13" xfId="0" applyFont="1" applyFill="1" applyBorder="1"/>
    <xf numFmtId="3" fontId="2" fillId="0" borderId="6" xfId="0" applyNumberFormat="1" applyFont="1" applyFill="1" applyBorder="1"/>
    <xf numFmtId="165" fontId="1" fillId="0" borderId="12" xfId="1" applyNumberFormat="1" applyFont="1" applyFill="1" applyBorder="1"/>
    <xf numFmtId="0" fontId="1" fillId="0" borderId="7" xfId="0" applyFont="1" applyFill="1" applyBorder="1"/>
    <xf numFmtId="165" fontId="1" fillId="0" borderId="18" xfId="1" applyNumberFormat="1" applyFont="1" applyFill="1" applyBorder="1"/>
    <xf numFmtId="0" fontId="2" fillId="0" borderId="19" xfId="0" applyFont="1" applyFill="1" applyBorder="1"/>
    <xf numFmtId="3" fontId="2" fillId="0" borderId="20" xfId="0" applyNumberFormat="1" applyFont="1" applyFill="1" applyBorder="1"/>
    <xf numFmtId="0" fontId="2" fillId="0" borderId="25" xfId="0" applyFont="1" applyFill="1" applyBorder="1"/>
    <xf numFmtId="0" fontId="1" fillId="0" borderId="26" xfId="0" applyFont="1" applyFill="1" applyBorder="1"/>
    <xf numFmtId="0" fontId="1" fillId="0" borderId="27" xfId="0" applyFont="1" applyFill="1" applyBorder="1"/>
    <xf numFmtId="0" fontId="2" fillId="0" borderId="29" xfId="0" applyFont="1" applyFill="1" applyBorder="1"/>
    <xf numFmtId="0" fontId="1" fillId="0" borderId="3" xfId="0" applyFont="1" applyFill="1" applyBorder="1"/>
    <xf numFmtId="0" fontId="1" fillId="0" borderId="10" xfId="0" applyFont="1" applyFill="1" applyBorder="1"/>
    <xf numFmtId="0" fontId="1" fillId="0" borderId="9" xfId="0" applyFont="1" applyFill="1" applyBorder="1"/>
    <xf numFmtId="3" fontId="1" fillId="0" borderId="21" xfId="0" applyNumberFormat="1" applyFont="1" applyFill="1" applyBorder="1"/>
    <xf numFmtId="0" fontId="1" fillId="0" borderId="11" xfId="0" applyFont="1" applyFill="1" applyBorder="1"/>
    <xf numFmtId="3" fontId="1" fillId="0" borderId="12" xfId="0" applyNumberFormat="1" applyFont="1" applyFill="1" applyBorder="1"/>
    <xf numFmtId="0" fontId="2" fillId="0" borderId="3" xfId="0" applyFont="1" applyFill="1" applyBorder="1"/>
    <xf numFmtId="0" fontId="2" fillId="0" borderId="0" xfId="0" applyFont="1" applyFill="1" applyBorder="1"/>
    <xf numFmtId="165" fontId="1" fillId="0" borderId="0" xfId="1" applyNumberFormat="1" applyFont="1" applyFill="1" applyBorder="1"/>
    <xf numFmtId="165" fontId="1" fillId="0" borderId="4" xfId="1" applyNumberFormat="1" applyFont="1" applyFill="1" applyBorder="1"/>
    <xf numFmtId="3" fontId="1" fillId="0" borderId="0" xfId="0" applyNumberFormat="1" applyFont="1" applyFill="1" applyBorder="1"/>
    <xf numFmtId="0" fontId="1" fillId="0" borderId="28" xfId="0" applyFont="1" applyFill="1" applyBorder="1"/>
    <xf numFmtId="0" fontId="1" fillId="0" borderId="23" xfId="0" applyFont="1" applyFill="1" applyBorder="1"/>
    <xf numFmtId="0" fontId="1" fillId="0" borderId="2" xfId="0" applyFont="1" applyFill="1" applyBorder="1"/>
    <xf numFmtId="0" fontId="2" fillId="0" borderId="22" xfId="0" applyFont="1" applyFill="1" applyBorder="1"/>
    <xf numFmtId="3" fontId="2" fillId="0" borderId="13" xfId="0" applyNumberFormat="1" applyFont="1" applyFill="1" applyBorder="1"/>
    <xf numFmtId="0" fontId="1" fillId="0" borderId="24" xfId="0" applyFont="1" applyFill="1" applyBorder="1"/>
    <xf numFmtId="0" fontId="2" fillId="0" borderId="17" xfId="0" applyFont="1" applyFill="1" applyBorder="1"/>
    <xf numFmtId="0" fontId="2" fillId="0" borderId="3" xfId="0" applyFont="1" applyFill="1" applyBorder="1" applyAlignment="1">
      <alignment horizontal="center"/>
    </xf>
    <xf numFmtId="0" fontId="1" fillId="0" borderId="0" xfId="0" applyFont="1" applyFill="1" applyBorder="1" applyAlignment="1">
      <alignment horizontal="center"/>
    </xf>
    <xf numFmtId="0" fontId="1" fillId="0" borderId="4" xfId="0" applyFont="1" applyFill="1" applyBorder="1" applyAlignment="1">
      <alignment horizontal="center"/>
    </xf>
    <xf numFmtId="0" fontId="3" fillId="4" borderId="1" xfId="0" applyFont="1" applyFill="1" applyBorder="1" applyAlignment="1">
      <alignment horizontal="justify" vertical="top" wrapText="1"/>
    </xf>
    <xf numFmtId="0" fontId="3" fillId="4" borderId="1" xfId="0" applyFont="1" applyFill="1" applyBorder="1" applyAlignment="1"/>
    <xf numFmtId="0" fontId="2" fillId="0" borderId="0" xfId="0" applyFont="1" applyBorder="1" applyAlignment="1">
      <alignment horizontal="justify" vertical="top" wrapText="1"/>
    </xf>
    <xf numFmtId="0" fontId="1" fillId="0" borderId="0" xfId="0" applyFont="1" applyBorder="1" applyAlignment="1">
      <alignment horizontal="justify" vertical="top" wrapText="1"/>
    </xf>
    <xf numFmtId="0" fontId="1" fillId="0" borderId="3" xfId="0" applyFont="1" applyBorder="1" applyAlignment="1">
      <alignment horizontal="justify" vertical="top" wrapText="1"/>
    </xf>
    <xf numFmtId="0" fontId="2" fillId="2" borderId="0" xfId="0" applyFont="1" applyFill="1" applyAlignment="1">
      <alignment horizontal="center"/>
    </xf>
    <xf numFmtId="0" fontId="1" fillId="2" borderId="0" xfId="0" applyFont="1" applyFill="1" applyAlignment="1">
      <alignment horizontal="center"/>
    </xf>
    <xf numFmtId="0" fontId="2" fillId="0" borderId="0" xfId="0" applyFont="1" applyFill="1" applyBorder="1" applyAlignment="1">
      <alignment horizont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91"/>
  <sheetViews>
    <sheetView tabSelected="1" topLeftCell="A63" zoomScale="120" zoomScaleNormal="120" workbookViewId="0">
      <selection activeCell="B82" sqref="B82"/>
    </sheetView>
  </sheetViews>
  <sheetFormatPr defaultColWidth="9.21875" defaultRowHeight="12" x14ac:dyDescent="0.25"/>
  <cols>
    <col min="1" max="1" width="37.21875" style="1" customWidth="1"/>
    <col min="2" max="2" width="20.21875" style="1" customWidth="1"/>
    <col min="3" max="3" width="29.77734375" style="1" customWidth="1"/>
    <col min="4" max="4" width="25.77734375" style="1" customWidth="1"/>
    <col min="5" max="16384" width="9.21875" style="1"/>
  </cols>
  <sheetData>
    <row r="2" spans="1:5" x14ac:dyDescent="0.25">
      <c r="A2" s="2" t="s">
        <v>6</v>
      </c>
      <c r="B2" s="2" t="s">
        <v>7</v>
      </c>
    </row>
    <row r="4" spans="1:5" ht="348.75" customHeight="1" x14ac:dyDescent="0.25">
      <c r="A4" s="3" t="s">
        <v>8</v>
      </c>
      <c r="B4" s="68" t="s">
        <v>9</v>
      </c>
      <c r="C4" s="69"/>
      <c r="D4" s="4"/>
      <c r="E4" s="70"/>
    </row>
    <row r="5" spans="1:5" x14ac:dyDescent="0.25">
      <c r="A5" s="2"/>
      <c r="B5" s="5"/>
      <c r="D5" s="4"/>
      <c r="E5" s="71"/>
    </row>
    <row r="6" spans="1:5" x14ac:dyDescent="0.25">
      <c r="A6" s="2" t="s">
        <v>10</v>
      </c>
      <c r="B6" s="6" t="s">
        <v>11</v>
      </c>
      <c r="D6" s="4"/>
      <c r="E6" s="71"/>
    </row>
    <row r="7" spans="1:5" x14ac:dyDescent="0.25">
      <c r="A7" s="2"/>
      <c r="B7" s="6"/>
      <c r="D7" s="4"/>
      <c r="E7" s="71"/>
    </row>
    <row r="8" spans="1:5" x14ac:dyDescent="0.25">
      <c r="A8" s="2" t="s">
        <v>0</v>
      </c>
      <c r="B8" s="5"/>
      <c r="D8" s="4"/>
      <c r="E8" s="71"/>
    </row>
    <row r="9" spans="1:5" x14ac:dyDescent="0.25">
      <c r="A9" s="73" t="s">
        <v>12</v>
      </c>
      <c r="B9" s="74"/>
      <c r="C9" s="74"/>
      <c r="D9" s="74"/>
      <c r="E9" s="72"/>
    </row>
    <row r="10" spans="1:5" x14ac:dyDescent="0.25">
      <c r="A10" s="7" t="s">
        <v>13</v>
      </c>
      <c r="B10" s="7"/>
      <c r="C10" s="8"/>
      <c r="D10" s="8" t="s">
        <v>14</v>
      </c>
      <c r="E10" s="72"/>
    </row>
    <row r="11" spans="1:5" x14ac:dyDescent="0.25">
      <c r="A11" s="1" t="s">
        <v>15</v>
      </c>
      <c r="B11" s="22">
        <v>150000</v>
      </c>
      <c r="C11" s="9" t="s">
        <v>16</v>
      </c>
      <c r="D11" s="10">
        <f>D12</f>
        <v>115000</v>
      </c>
      <c r="E11" s="72"/>
    </row>
    <row r="12" spans="1:5" x14ac:dyDescent="0.25">
      <c r="B12" s="21"/>
      <c r="C12" s="11" t="s">
        <v>17</v>
      </c>
      <c r="D12" s="12">
        <v>115000</v>
      </c>
      <c r="E12" s="72"/>
    </row>
    <row r="13" spans="1:5" x14ac:dyDescent="0.25">
      <c r="A13" s="1" t="s">
        <v>18</v>
      </c>
      <c r="B13" s="21">
        <v>20000</v>
      </c>
      <c r="C13" s="11"/>
      <c r="D13" s="13"/>
      <c r="E13" s="72"/>
    </row>
    <row r="14" spans="1:5" x14ac:dyDescent="0.25">
      <c r="A14" s="1" t="s">
        <v>19</v>
      </c>
      <c r="B14" s="21">
        <v>10000</v>
      </c>
      <c r="C14" s="11"/>
      <c r="D14" s="13"/>
      <c r="E14" s="72"/>
    </row>
    <row r="15" spans="1:5" x14ac:dyDescent="0.25">
      <c r="A15" s="1" t="s">
        <v>20</v>
      </c>
      <c r="B15" s="21">
        <v>5000</v>
      </c>
      <c r="C15" s="11"/>
      <c r="D15" s="13"/>
      <c r="E15" s="72"/>
    </row>
    <row r="16" spans="1:5" x14ac:dyDescent="0.25">
      <c r="B16" s="21"/>
      <c r="C16" s="11" t="s">
        <v>21</v>
      </c>
      <c r="D16" s="12">
        <v>90000</v>
      </c>
      <c r="E16" s="72"/>
    </row>
    <row r="17" spans="1:5" x14ac:dyDescent="0.25">
      <c r="A17" s="1" t="s">
        <v>22</v>
      </c>
      <c r="B17" s="21">
        <f>50000+65000+90000-150000-20000-10000-5000</f>
        <v>20000</v>
      </c>
      <c r="C17" s="11"/>
      <c r="D17" s="13"/>
      <c r="E17" s="72"/>
    </row>
    <row r="18" spans="1:5" ht="12.6" thickBot="1" x14ac:dyDescent="0.3">
      <c r="B18" s="4"/>
      <c r="C18" s="11"/>
      <c r="D18" s="13"/>
      <c r="E18" s="72"/>
    </row>
    <row r="19" spans="1:5" ht="12.6" thickBot="1" x14ac:dyDescent="0.3">
      <c r="A19" s="14"/>
      <c r="B19" s="17">
        <f>SUM(B11:B18)</f>
        <v>205000</v>
      </c>
      <c r="C19" s="15"/>
      <c r="D19" s="16">
        <f>D11+D16</f>
        <v>205000</v>
      </c>
    </row>
    <row r="21" spans="1:5" s="23" customFormat="1" x14ac:dyDescent="0.25"/>
    <row r="22" spans="1:5" s="23" customFormat="1" x14ac:dyDescent="0.25">
      <c r="A22" s="24" t="s">
        <v>1</v>
      </c>
    </row>
    <row r="23" spans="1:5" s="23" customFormat="1" x14ac:dyDescent="0.25">
      <c r="A23" s="75" t="s">
        <v>23</v>
      </c>
      <c r="B23" s="66"/>
      <c r="C23" s="66"/>
      <c r="D23" s="67"/>
    </row>
    <row r="24" spans="1:5" s="23" customFormat="1" x14ac:dyDescent="0.25">
      <c r="A24" s="25" t="s">
        <v>13</v>
      </c>
      <c r="B24" s="25"/>
      <c r="C24" s="25"/>
      <c r="D24" s="26" t="s">
        <v>14</v>
      </c>
    </row>
    <row r="25" spans="1:5" s="23" customFormat="1" x14ac:dyDescent="0.25">
      <c r="A25" s="27" t="s">
        <v>24</v>
      </c>
      <c r="B25" s="28">
        <v>90000</v>
      </c>
      <c r="C25" s="27" t="s">
        <v>25</v>
      </c>
      <c r="D25" s="29">
        <v>70000</v>
      </c>
      <c r="E25" s="30" t="s">
        <v>26</v>
      </c>
    </row>
    <row r="26" spans="1:5" s="23" customFormat="1" x14ac:dyDescent="0.25">
      <c r="A26" s="27"/>
      <c r="B26" s="31"/>
      <c r="C26" s="27"/>
      <c r="D26" s="32"/>
    </row>
    <row r="27" spans="1:5" s="23" customFormat="1" x14ac:dyDescent="0.25">
      <c r="A27" s="27"/>
      <c r="B27" s="31"/>
      <c r="C27" s="27"/>
      <c r="D27" s="32"/>
    </row>
    <row r="28" spans="1:5" s="23" customFormat="1" x14ac:dyDescent="0.25">
      <c r="A28" s="27"/>
      <c r="B28" s="31"/>
      <c r="C28" s="33" t="s">
        <v>27</v>
      </c>
      <c r="D28" s="32">
        <f>B17</f>
        <v>20000</v>
      </c>
    </row>
    <row r="29" spans="1:5" s="23" customFormat="1" x14ac:dyDescent="0.25">
      <c r="A29" s="27"/>
      <c r="B29" s="31"/>
      <c r="C29" s="27"/>
      <c r="D29" s="32"/>
    </row>
    <row r="30" spans="1:5" s="23" customFormat="1" x14ac:dyDescent="0.25">
      <c r="A30" s="27"/>
      <c r="B30" s="31"/>
      <c r="C30" s="27"/>
      <c r="D30" s="32"/>
    </row>
    <row r="31" spans="1:5" s="23" customFormat="1" x14ac:dyDescent="0.25">
      <c r="A31" s="27"/>
      <c r="B31" s="31"/>
      <c r="C31" s="27"/>
      <c r="D31" s="32"/>
    </row>
    <row r="32" spans="1:5" s="23" customFormat="1" ht="12.6" thickBot="1" x14ac:dyDescent="0.3">
      <c r="A32" s="27"/>
      <c r="B32" s="31"/>
      <c r="C32" s="27"/>
      <c r="D32" s="32"/>
    </row>
    <row r="33" spans="1:4" s="23" customFormat="1" ht="12.6" thickBot="1" x14ac:dyDescent="0.3">
      <c r="A33" s="34"/>
      <c r="B33" s="35">
        <f>SUM(B25:B32)</f>
        <v>90000</v>
      </c>
      <c r="C33" s="36"/>
      <c r="D33" s="37">
        <f>SUM(D25:D32)</f>
        <v>90000</v>
      </c>
    </row>
    <row r="34" spans="1:4" s="23" customFormat="1" x14ac:dyDescent="0.25"/>
    <row r="36" spans="1:4" x14ac:dyDescent="0.25">
      <c r="A36" s="2" t="s">
        <v>2</v>
      </c>
    </row>
    <row r="38" spans="1:4" s="23" customFormat="1" x14ac:dyDescent="0.25">
      <c r="A38" s="27" t="s">
        <v>28</v>
      </c>
      <c r="B38" s="38">
        <v>120000</v>
      </c>
    </row>
    <row r="39" spans="1:4" s="23" customFormat="1" x14ac:dyDescent="0.25">
      <c r="A39" s="27" t="s">
        <v>29</v>
      </c>
      <c r="B39" s="38">
        <f>B13+B14+B15</f>
        <v>35000</v>
      </c>
    </row>
    <row r="40" spans="1:4" s="23" customFormat="1" x14ac:dyDescent="0.25">
      <c r="A40" s="27" t="s">
        <v>30</v>
      </c>
      <c r="B40" s="38">
        <v>10000</v>
      </c>
    </row>
    <row r="41" spans="1:4" s="23" customFormat="1" x14ac:dyDescent="0.25">
      <c r="A41" s="27" t="s">
        <v>31</v>
      </c>
      <c r="B41" s="38">
        <f>D16*0.07</f>
        <v>6300.0000000000009</v>
      </c>
    </row>
    <row r="42" spans="1:4" s="23" customFormat="1" x14ac:dyDescent="0.25">
      <c r="A42" s="39" t="s">
        <v>32</v>
      </c>
      <c r="B42" s="40">
        <f>B11*0.25</f>
        <v>37500</v>
      </c>
    </row>
    <row r="43" spans="1:4" s="23" customFormat="1" x14ac:dyDescent="0.25">
      <c r="A43" s="27" t="s">
        <v>33</v>
      </c>
      <c r="B43" s="38">
        <f>B38-B39-B40-B42-B41</f>
        <v>31200</v>
      </c>
    </row>
    <row r="44" spans="1:4" s="23" customFormat="1" x14ac:dyDescent="0.25">
      <c r="A44" s="27"/>
      <c r="B44" s="31"/>
    </row>
    <row r="45" spans="1:4" s="23" customFormat="1" x14ac:dyDescent="0.25">
      <c r="A45" s="39" t="s">
        <v>34</v>
      </c>
      <c r="B45" s="40">
        <f>B43*0.28</f>
        <v>8736</v>
      </c>
    </row>
    <row r="46" spans="1:4" s="23" customFormat="1" x14ac:dyDescent="0.25">
      <c r="A46" s="41" t="s">
        <v>35</v>
      </c>
      <c r="B46" s="42">
        <f>B43-B45</f>
        <v>22464</v>
      </c>
    </row>
    <row r="48" spans="1:4" ht="12.6" thickBot="1" x14ac:dyDescent="0.3"/>
    <row r="49" spans="1:4" s="23" customFormat="1" x14ac:dyDescent="0.25">
      <c r="A49" s="43" t="s">
        <v>3</v>
      </c>
      <c r="B49" s="44"/>
      <c r="C49" s="44"/>
      <c r="D49" s="45"/>
    </row>
    <row r="50" spans="1:4" s="23" customFormat="1" x14ac:dyDescent="0.25">
      <c r="A50" s="65" t="s">
        <v>12</v>
      </c>
      <c r="B50" s="66"/>
      <c r="C50" s="66"/>
      <c r="D50" s="67"/>
    </row>
    <row r="51" spans="1:4" s="23" customFormat="1" x14ac:dyDescent="0.25">
      <c r="A51" s="46" t="s">
        <v>13</v>
      </c>
      <c r="B51" s="25"/>
      <c r="C51" s="25"/>
      <c r="D51" s="26" t="s">
        <v>14</v>
      </c>
    </row>
    <row r="52" spans="1:4" s="23" customFormat="1" x14ac:dyDescent="0.25">
      <c r="A52" s="47" t="s">
        <v>15</v>
      </c>
      <c r="B52" s="48">
        <f>150000-0.25*150000</f>
        <v>112500</v>
      </c>
      <c r="C52" s="49" t="s">
        <v>16</v>
      </c>
      <c r="D52" s="50">
        <f>D53+D54</f>
        <v>137464</v>
      </c>
    </row>
    <row r="53" spans="1:4" s="23" customFormat="1" x14ac:dyDescent="0.25">
      <c r="A53" s="47"/>
      <c r="B53" s="31"/>
      <c r="C53" s="51" t="s">
        <v>36</v>
      </c>
      <c r="D53" s="29">
        <v>115000</v>
      </c>
    </row>
    <row r="54" spans="1:4" s="23" customFormat="1" x14ac:dyDescent="0.25">
      <c r="A54" s="47" t="s">
        <v>18</v>
      </c>
      <c r="B54" s="31">
        <v>0</v>
      </c>
      <c r="C54" s="27" t="s">
        <v>37</v>
      </c>
      <c r="D54" s="29">
        <f>B46</f>
        <v>22464</v>
      </c>
    </row>
    <row r="55" spans="1:4" s="23" customFormat="1" x14ac:dyDescent="0.25">
      <c r="A55" s="47" t="s">
        <v>19</v>
      </c>
      <c r="B55" s="31">
        <v>0</v>
      </c>
      <c r="C55" s="27"/>
      <c r="D55" s="32"/>
    </row>
    <row r="56" spans="1:4" s="23" customFormat="1" x14ac:dyDescent="0.25">
      <c r="A56" s="47" t="s">
        <v>20</v>
      </c>
      <c r="B56" s="31">
        <v>0</v>
      </c>
      <c r="C56" s="27"/>
      <c r="D56" s="32"/>
    </row>
    <row r="57" spans="1:4" s="23" customFormat="1" x14ac:dyDescent="0.25">
      <c r="A57" s="47"/>
      <c r="B57" s="31"/>
      <c r="C57" s="27" t="s">
        <v>21</v>
      </c>
      <c r="D57" s="29">
        <f>90000-0.1*90000</f>
        <v>81000</v>
      </c>
    </row>
    <row r="58" spans="1:4" s="23" customFormat="1" x14ac:dyDescent="0.25">
      <c r="A58" s="47" t="s">
        <v>22</v>
      </c>
      <c r="B58" s="52">
        <f>B17+B74</f>
        <v>105964</v>
      </c>
      <c r="C58" s="27"/>
      <c r="D58" s="32"/>
    </row>
    <row r="59" spans="1:4" s="23" customFormat="1" ht="12.6" thickBot="1" x14ac:dyDescent="0.3">
      <c r="A59" s="47"/>
      <c r="B59" s="31"/>
      <c r="C59" s="27"/>
      <c r="D59" s="32"/>
    </row>
    <row r="60" spans="1:4" s="23" customFormat="1" ht="12.6" thickBot="1" x14ac:dyDescent="0.3">
      <c r="A60" s="34"/>
      <c r="B60" s="35">
        <f>SUM(B52:B59)</f>
        <v>218464</v>
      </c>
      <c r="C60" s="36"/>
      <c r="D60" s="37">
        <f>D52+D57</f>
        <v>218464</v>
      </c>
    </row>
    <row r="63" spans="1:4" ht="12.6" thickBot="1" x14ac:dyDescent="0.3"/>
    <row r="64" spans="1:4" ht="20.399999999999999" customHeight="1" x14ac:dyDescent="0.25">
      <c r="A64" s="18" t="s">
        <v>4</v>
      </c>
      <c r="B64" s="19"/>
      <c r="C64" s="19"/>
      <c r="D64" s="20"/>
    </row>
    <row r="65" spans="1:4" s="23" customFormat="1" x14ac:dyDescent="0.25">
      <c r="A65" s="53" t="s">
        <v>38</v>
      </c>
      <c r="B65" s="27"/>
      <c r="C65" s="54" t="s">
        <v>39</v>
      </c>
      <c r="D65" s="32"/>
    </row>
    <row r="66" spans="1:4" s="23" customFormat="1" x14ac:dyDescent="0.25">
      <c r="A66" s="47" t="s">
        <v>28</v>
      </c>
      <c r="B66" s="55">
        <v>120000</v>
      </c>
      <c r="C66" s="27" t="s">
        <v>40</v>
      </c>
      <c r="D66" s="56">
        <f>B46</f>
        <v>22464</v>
      </c>
    </row>
    <row r="67" spans="1:4" s="23" customFormat="1" x14ac:dyDescent="0.25">
      <c r="A67" s="47" t="s">
        <v>30</v>
      </c>
      <c r="B67" s="57">
        <v>10000</v>
      </c>
      <c r="C67" s="27" t="s">
        <v>32</v>
      </c>
      <c r="D67" s="56">
        <f>B42</f>
        <v>37500</v>
      </c>
    </row>
    <row r="68" spans="1:4" s="23" customFormat="1" x14ac:dyDescent="0.25">
      <c r="A68" s="47" t="s">
        <v>31</v>
      </c>
      <c r="B68" s="57">
        <f>D16*0.07</f>
        <v>6300.0000000000009</v>
      </c>
      <c r="C68" s="27" t="s">
        <v>41</v>
      </c>
      <c r="D68" s="56">
        <f>-(B54+B55+B56-B13-B14-B15)</f>
        <v>35000</v>
      </c>
    </row>
    <row r="69" spans="1:4" s="23" customFormat="1" x14ac:dyDescent="0.25">
      <c r="A69" s="47" t="s">
        <v>42</v>
      </c>
      <c r="B69" s="55">
        <f>B45</f>
        <v>8736</v>
      </c>
      <c r="C69" s="27" t="s">
        <v>43</v>
      </c>
      <c r="D69" s="56">
        <f>B70</f>
        <v>9000</v>
      </c>
    </row>
    <row r="70" spans="1:4" s="23" customFormat="1" x14ac:dyDescent="0.25">
      <c r="A70" s="47" t="s">
        <v>43</v>
      </c>
      <c r="B70" s="57">
        <f>90000-D57</f>
        <v>9000</v>
      </c>
      <c r="C70" s="27"/>
      <c r="D70" s="32"/>
    </row>
    <row r="71" spans="1:4" s="23" customFormat="1" x14ac:dyDescent="0.25">
      <c r="A71" s="47"/>
      <c r="B71" s="57"/>
      <c r="C71" s="27"/>
      <c r="D71" s="32"/>
    </row>
    <row r="72" spans="1:4" s="23" customFormat="1" x14ac:dyDescent="0.25">
      <c r="A72" s="47"/>
      <c r="B72" s="27"/>
      <c r="C72" s="27"/>
      <c r="D72" s="32"/>
    </row>
    <row r="73" spans="1:4" s="23" customFormat="1" ht="14.25" customHeight="1" thickBot="1" x14ac:dyDescent="0.3">
      <c r="A73" s="58"/>
      <c r="B73" s="59"/>
      <c r="C73" s="59"/>
      <c r="D73" s="60"/>
    </row>
    <row r="74" spans="1:4" s="23" customFormat="1" ht="12.6" thickBot="1" x14ac:dyDescent="0.3">
      <c r="A74" s="61" t="s">
        <v>44</v>
      </c>
      <c r="B74" s="62">
        <f>B66-B67-B68-B69-B70-B72</f>
        <v>85964</v>
      </c>
      <c r="C74" s="36" t="s">
        <v>44</v>
      </c>
      <c r="D74" s="37">
        <f>D66+D67+D68-D69</f>
        <v>85964</v>
      </c>
    </row>
    <row r="78" spans="1:4" ht="12.6" thickBot="1" x14ac:dyDescent="0.3"/>
    <row r="79" spans="1:4" s="23" customFormat="1" x14ac:dyDescent="0.25">
      <c r="A79" s="43" t="s">
        <v>5</v>
      </c>
      <c r="B79" s="44"/>
      <c r="C79" s="44"/>
      <c r="D79" s="45"/>
    </row>
    <row r="80" spans="1:4" s="23" customFormat="1" x14ac:dyDescent="0.25">
      <c r="A80" s="65" t="s">
        <v>23</v>
      </c>
      <c r="B80" s="66"/>
      <c r="C80" s="66"/>
      <c r="D80" s="67"/>
    </row>
    <row r="81" spans="1:4" s="23" customFormat="1" x14ac:dyDescent="0.25">
      <c r="A81" s="46" t="s">
        <v>13</v>
      </c>
      <c r="B81" s="25"/>
      <c r="C81" s="25"/>
      <c r="D81" s="26" t="s">
        <v>14</v>
      </c>
    </row>
    <row r="82" spans="1:4" s="23" customFormat="1" x14ac:dyDescent="0.25">
      <c r="A82" s="47" t="s">
        <v>24</v>
      </c>
      <c r="B82" s="28">
        <v>81000</v>
      </c>
      <c r="C82" s="27" t="s">
        <v>45</v>
      </c>
      <c r="D82" s="29" t="s">
        <v>46</v>
      </c>
    </row>
    <row r="83" spans="1:4" s="23" customFormat="1" x14ac:dyDescent="0.25">
      <c r="A83" s="47"/>
      <c r="B83" s="31"/>
      <c r="C83" s="27"/>
      <c r="D83" s="32"/>
    </row>
    <row r="84" spans="1:4" s="23" customFormat="1" x14ac:dyDescent="0.25">
      <c r="A84" s="47"/>
      <c r="B84" s="31"/>
      <c r="C84" s="27"/>
      <c r="D84" s="32"/>
    </row>
    <row r="85" spans="1:4" s="23" customFormat="1" x14ac:dyDescent="0.25">
      <c r="A85" s="47"/>
      <c r="B85" s="31"/>
      <c r="C85" s="33" t="s">
        <v>27</v>
      </c>
      <c r="D85" s="29">
        <f>B58</f>
        <v>105964</v>
      </c>
    </row>
    <row r="86" spans="1:4" s="23" customFormat="1" x14ac:dyDescent="0.25">
      <c r="A86" s="47" t="s">
        <v>47</v>
      </c>
      <c r="B86" s="52">
        <f>105964-81000</f>
        <v>24964</v>
      </c>
      <c r="C86" s="27"/>
      <c r="D86" s="32"/>
    </row>
    <row r="87" spans="1:4" s="23" customFormat="1" x14ac:dyDescent="0.25">
      <c r="A87" s="47"/>
      <c r="B87" s="31"/>
      <c r="C87" s="27"/>
      <c r="D87" s="32"/>
    </row>
    <row r="88" spans="1:4" s="23" customFormat="1" x14ac:dyDescent="0.25">
      <c r="A88" s="47"/>
      <c r="B88" s="31"/>
      <c r="C88" s="27"/>
      <c r="D88" s="32"/>
    </row>
    <row r="89" spans="1:4" s="23" customFormat="1" ht="12.6" thickBot="1" x14ac:dyDescent="0.3">
      <c r="A89" s="58"/>
      <c r="B89" s="63"/>
      <c r="C89" s="59"/>
      <c r="D89" s="60"/>
    </row>
    <row r="90" spans="1:4" s="23" customFormat="1" ht="12.6" thickBot="1" x14ac:dyDescent="0.3">
      <c r="A90" s="34"/>
      <c r="B90" s="64">
        <f>SUM(B82:B89)</f>
        <v>105964</v>
      </c>
      <c r="C90" s="36"/>
      <c r="D90" s="37">
        <f>SUM(D82:D89)</f>
        <v>105964</v>
      </c>
    </row>
    <row r="91" spans="1:4" s="23" customFormat="1" x14ac:dyDescent="0.25"/>
  </sheetData>
  <mergeCells count="6">
    <mergeCell ref="A80:D80"/>
    <mergeCell ref="B4:C4"/>
    <mergeCell ref="E4:E18"/>
    <mergeCell ref="A9:D9"/>
    <mergeCell ref="A23:D23"/>
    <mergeCell ref="A50:D5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cookies</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Pečená Magda</dc:creator>
  <cp:lastModifiedBy>Blahoslav Rejent</cp:lastModifiedBy>
  <cp:lastPrinted>2019-10-06T11:17:01Z</cp:lastPrinted>
  <dcterms:created xsi:type="dcterms:W3CDTF">2014-04-08T12:46:36Z</dcterms:created>
  <dcterms:modified xsi:type="dcterms:W3CDTF">2020-10-16T10:18:15Z</dcterms:modified>
</cp:coreProperties>
</file>